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msbangkok.sharepoint.com/sites/comsec2/Shared Documents/COMSEC/MMS_SECRETARY/03. DATA MEETING MMS/11.DATA - การประชุมปี 68/02.การประชุมบอร์ดบริษัท/03. ประชุมคณะกรรมการบริษัทครั้งที่ 3_2568 (26.02.68)/งบปี 2567 แจ้งตลาด/"/>
    </mc:Choice>
  </mc:AlternateContent>
  <xr:revisionPtr revIDLastSave="13" documentId="13_ncr:1_{400DE7E0-4128-4D29-A41C-F4F4923F0F5C}" xr6:coauthVersionLast="47" xr6:coauthVersionMax="47" xr10:uidLastSave="{293089C7-69D1-481E-9198-166A8A1AB284}"/>
  <bookViews>
    <workbookView xWindow="-108" yWindow="-108" windowWidth="23256" windowHeight="12456" activeTab="4" xr2:uid="{00000000-000D-0000-FFFF-FFFF00000000}"/>
  </bookViews>
  <sheets>
    <sheet name="6-8" sheetId="1" r:id="rId1"/>
    <sheet name="9" sheetId="9" r:id="rId2"/>
    <sheet name="10" sheetId="10" r:id="rId3"/>
    <sheet name="11" sheetId="11" r:id="rId4"/>
    <sheet name="12-13" sheetId="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8" l="1"/>
  <c r="L23" i="10" l="1"/>
  <c r="P23" i="10" s="1"/>
  <c r="L37" i="1"/>
  <c r="J37" i="1"/>
  <c r="H37" i="1"/>
  <c r="F37" i="1"/>
  <c r="I25" i="11"/>
  <c r="G25" i="11"/>
  <c r="E25" i="11"/>
  <c r="F27" i="10"/>
  <c r="G81" i="8" l="1"/>
  <c r="G70" i="8"/>
  <c r="K81" i="8"/>
  <c r="K70" i="8"/>
  <c r="G30" i="8"/>
  <c r="G40" i="8" s="1"/>
  <c r="G46" i="8" s="1"/>
  <c r="K30" i="8"/>
  <c r="K40" i="8" s="1"/>
  <c r="K46" i="8" s="1"/>
  <c r="N17" i="10"/>
  <c r="J17" i="10"/>
  <c r="H17" i="10"/>
  <c r="F17" i="10"/>
  <c r="D17" i="10"/>
  <c r="L15" i="10"/>
  <c r="L12" i="10"/>
  <c r="F43" i="9"/>
  <c r="F22" i="9"/>
  <c r="F15" i="9"/>
  <c r="F24" i="9" s="1"/>
  <c r="J43" i="9"/>
  <c r="J22" i="9"/>
  <c r="J15" i="9"/>
  <c r="H111" i="1"/>
  <c r="H114" i="1" s="1"/>
  <c r="L111" i="1"/>
  <c r="L114" i="1" s="1"/>
  <c r="H72" i="1"/>
  <c r="H64" i="1"/>
  <c r="L72" i="1"/>
  <c r="L64" i="1"/>
  <c r="H22" i="1"/>
  <c r="L22" i="1"/>
  <c r="H43" i="9"/>
  <c r="D43" i="9"/>
  <c r="F32" i="9" l="1"/>
  <c r="F35" i="9" s="1"/>
  <c r="F45" i="9" s="1"/>
  <c r="L17" i="10"/>
  <c r="K83" i="8"/>
  <c r="K86" i="8" s="1"/>
  <c r="G83" i="8"/>
  <c r="G86" i="8" s="1"/>
  <c r="J24" i="9"/>
  <c r="J32" i="9" s="1"/>
  <c r="J35" i="9" s="1"/>
  <c r="J45" i="9" s="1"/>
  <c r="H39" i="1"/>
  <c r="H74" i="1"/>
  <c r="H116" i="1" s="1"/>
  <c r="L74" i="1"/>
  <c r="L116" i="1" s="1"/>
  <c r="L39" i="1"/>
  <c r="J72" i="1"/>
  <c r="F72" i="1"/>
  <c r="M18" i="11" l="1"/>
  <c r="K16" i="11" l="1"/>
  <c r="I16" i="11"/>
  <c r="G16" i="11"/>
  <c r="E16" i="11"/>
  <c r="M14" i="11"/>
  <c r="M11" i="11"/>
  <c r="M16" i="11" s="1"/>
  <c r="L19" i="10"/>
  <c r="P19" i="10" s="1"/>
  <c r="P15" i="10"/>
  <c r="P12" i="10"/>
  <c r="F64" i="1"/>
  <c r="P17" i="10" l="1"/>
  <c r="N27" i="10" l="1"/>
  <c r="A48" i="8" l="1"/>
  <c r="E70" i="8"/>
  <c r="H27" i="10"/>
  <c r="A3" i="11"/>
  <c r="J64" i="1"/>
  <c r="F22" i="1"/>
  <c r="J22" i="1"/>
  <c r="E81" i="8"/>
  <c r="I81" i="8"/>
  <c r="I70" i="8"/>
  <c r="D22" i="9"/>
  <c r="A46" i="1"/>
  <c r="A88" i="1" s="1"/>
  <c r="A51" i="8"/>
  <c r="H22" i="9"/>
  <c r="H15" i="9"/>
  <c r="D15" i="9"/>
  <c r="A85" i="1"/>
  <c r="A128" i="1" s="1"/>
  <c r="J111" i="1"/>
  <c r="J114" i="1" s="1"/>
  <c r="A96" i="8" l="1"/>
  <c r="F111" i="1"/>
  <c r="F114" i="1" s="1"/>
  <c r="D27" i="10"/>
  <c r="A53" i="9"/>
  <c r="A30" i="10" s="1"/>
  <c r="A29" i="11" s="1"/>
  <c r="D24" i="9"/>
  <c r="D32" i="9" s="1"/>
  <c r="H24" i="9"/>
  <c r="H32" i="9" s="1"/>
  <c r="J74" i="1"/>
  <c r="J116" i="1" s="1"/>
  <c r="F74" i="1"/>
  <c r="J39" i="1"/>
  <c r="F39" i="1"/>
  <c r="F116" i="1" l="1"/>
  <c r="I40" i="8"/>
  <c r="I46" i="8" s="1"/>
  <c r="I83" i="8" s="1"/>
  <c r="I86" i="8" s="1"/>
  <c r="D35" i="9"/>
  <c r="D45" i="9" s="1"/>
  <c r="E30" i="8"/>
  <c r="H35" i="9"/>
  <c r="H45" i="9" s="1"/>
  <c r="E40" i="8" l="1"/>
  <c r="E46" i="8" s="1"/>
  <c r="E83" i="8" s="1"/>
  <c r="E86" i="8" s="1"/>
  <c r="K21" i="11"/>
  <c r="K25" i="11" s="1"/>
  <c r="J22" i="10" l="1"/>
  <c r="L22" i="10" s="1"/>
  <c r="M21" i="11"/>
  <c r="M25" i="11" s="1"/>
  <c r="J27" i="10" l="1"/>
  <c r="P22" i="10"/>
  <c r="P27" i="10" s="1"/>
  <c r="L27" i="10"/>
</calcChain>
</file>

<file path=xl/sharedStrings.xml><?xml version="1.0" encoding="utf-8"?>
<sst xmlns="http://schemas.openxmlformats.org/spreadsheetml/2006/main" count="305" uniqueCount="184">
  <si>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</si>
  <si>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</si>
  <si>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</si>
  <si>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</si>
  <si>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</si>
  <si>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</si>
  <si>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</si>
  <si>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</si>
  <si>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</si>
  <si>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</si>
  <si>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</si>
  <si>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</si>
  <si>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</si>
  <si>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</si>
  <si>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</si>
  <si>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</si>
  <si>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</si>
  <si>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</si>
  <si>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>ทุนจดทะเบียน</t>
  </si>
  <si>
    <t>ทุนที่ออกและชำระแล้ว</t>
  </si>
  <si>
    <t>ยังไม่ได้จัดสรร</t>
  </si>
  <si>
    <t>ส่วนได้เสียที่ไม่มีอำนาจควบคุม</t>
  </si>
  <si>
    <t>ค่าใช้จ่ายในการบริหาร</t>
  </si>
  <si>
    <t>ต้นทุนทางการเงิน</t>
  </si>
  <si>
    <t>ส่วนเกิน</t>
  </si>
  <si>
    <t>มูลค่าหุ้น</t>
  </si>
  <si>
    <t>รวม</t>
  </si>
  <si>
    <t>กระแสเงินสดจากกิจกรรมดำเนินงาน</t>
  </si>
  <si>
    <t>กระแสเงินสดจากกิจกรรมลงทุน</t>
  </si>
  <si>
    <t>ดอกเบี้ยรับ</t>
  </si>
  <si>
    <t>รายการปรับปรุง</t>
  </si>
  <si>
    <t>ค่าเสื่อมราคาและค่าตัดจำหน่าย</t>
  </si>
  <si>
    <t>การเปลี่ยนแปลงของเงินทุนหมุนเวียน</t>
  </si>
  <si>
    <t>-  สินทรัพย์หมุนเวียนอื่น</t>
  </si>
  <si>
    <t>-  สินทรัพย์ไม่หมุนเวียนอื่น</t>
  </si>
  <si>
    <t>-  หนี้สินหมุนเวียนอื่น</t>
  </si>
  <si>
    <t>กระแสเงินสดจากกิจกรรมจัดหาเงิน</t>
  </si>
  <si>
    <t>จัดสรรแล้ว - สำรองตามกฎหมาย</t>
  </si>
  <si>
    <t>รายได้</t>
  </si>
  <si>
    <t>รวมรายได้</t>
  </si>
  <si>
    <t>ต้นทุนขายและการให้บริการ</t>
  </si>
  <si>
    <t>ต้นทุนการให้บริการ</t>
  </si>
  <si>
    <t>ต้นทุนขาย</t>
  </si>
  <si>
    <t>รวมต้นทุนขายและการให้บริการ</t>
  </si>
  <si>
    <t>สำรองตามกฎหมาย</t>
  </si>
  <si>
    <t>รายได้จากการให้บริการ</t>
  </si>
  <si>
    <t>บาท</t>
  </si>
  <si>
    <t>เงินสดจ่ายซื้อสินทรัพย์ไม่มีตัวตน</t>
  </si>
  <si>
    <t>ส่วนเกินมูลค่าหุ้น</t>
  </si>
  <si>
    <t>บริษัท แม็ทชิ่ง แม็กซิไมซ์ โซลูชั่น จำกัด (มหาชน)</t>
  </si>
  <si>
    <t>สินทรัพย์ไม่มีตัวตน - สุทธิ</t>
  </si>
  <si>
    <t xml:space="preserve">   มูลค่าที่ตราไว้หุ้นละ 1 บาท</t>
  </si>
  <si>
    <t xml:space="preserve">   มูลค่าที่ได้รับชำระแล้วหุ้นละ 1 บาท</t>
  </si>
  <si>
    <t>รวมส่วนของ</t>
  </si>
  <si>
    <t>ส่วนได้เสีย</t>
  </si>
  <si>
    <t>ควบคุม</t>
  </si>
  <si>
    <t>ที่ไม่มีอำนาจ</t>
  </si>
  <si>
    <t>งบกำไรขาดทุนเบ็ดเสร็จ</t>
  </si>
  <si>
    <t>งบกระแสเงินสด</t>
  </si>
  <si>
    <t>และชำระแล้ว</t>
  </si>
  <si>
    <t>งบการเงินรวม</t>
  </si>
  <si>
    <t xml:space="preserve">งบการเงินเฉพาะกิจการ </t>
  </si>
  <si>
    <t>เงินสดและรายการเทียบเท่าเงินสด ณ วันสิ้นปี</t>
  </si>
  <si>
    <t>จัดสรรแล้ว -</t>
  </si>
  <si>
    <t>เงินลงทุนในบริษัทย่อย - สุทธิ</t>
  </si>
  <si>
    <t>ที่ดิน อาคารและอุปกรณ์ - สุทธิ</t>
  </si>
  <si>
    <t>เงินสดจ่ายเพื่อให้กู้ยืมระยะสั้นแก่บริษัทย่อย</t>
  </si>
  <si>
    <t>ดอกเบี้ยรับจากเงินให้กู้ยืมระยะสั้นแก่บริษัทย่อย</t>
  </si>
  <si>
    <t>ขาดทุนเบ็ดเสร็จรวมสำหรับปี</t>
  </si>
  <si>
    <t xml:space="preserve">หุ้นสามัญ จำนวน 781.63 ล้านหุ้น </t>
  </si>
  <si>
    <t>งบการเงินเฉพาะกิจการ</t>
  </si>
  <si>
    <t>หนี้สินและส่วนของเจ้าของ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</si>
  <si>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</si>
  <si>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</si>
  <si>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</si>
  <si>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 xml:space="preserve">สินค้าคงเหลือ </t>
  </si>
  <si>
    <t>รวมส่วนของผู้เป็นเจ้าของของบริษัทใหญ่</t>
  </si>
  <si>
    <t>รายได้จากการขาย</t>
  </si>
  <si>
    <t>-  สินค้าคงเหลือ</t>
  </si>
  <si>
    <t>รับดอกเบี้ย</t>
  </si>
  <si>
    <t>จ่ายดอกเบี้ย</t>
  </si>
  <si>
    <t>เงินสดจ่ายชำระเงินกู้ยืมระยะยาวจากธนาคาร</t>
  </si>
  <si>
    <t>หุ้นสามัญ จำนวน 781.63 ล้านหุ้น</t>
  </si>
  <si>
    <t>เงินสดและรายการเทียบเท่าเงินสด ณ วันต้นปี</t>
  </si>
  <si>
    <t>ส่วนของผู้เป็นเจ้าของของบริษัทใหญ่</t>
  </si>
  <si>
    <t>ทุนที่ออก</t>
  </si>
  <si>
    <t>ผู้เป็นเจ้าของ</t>
  </si>
  <si>
    <t>ของบริษัทใหญ่</t>
  </si>
  <si>
    <t>กระแสเงินสดก่อนการเปลี่ยนแปลงของเงินลงทุนหมุนเวียน</t>
  </si>
  <si>
    <t>ค่าใช้จ่ายผลประโยชน์พนักงาน</t>
  </si>
  <si>
    <t>รับคืนภาษีเงินได้ถูกหัก ณ ที่จ่าย</t>
  </si>
  <si>
    <t>เงินสดจ่ายซื้อที่ดิน อาคารและอุปกรณ์</t>
  </si>
  <si>
    <t>จัดสรรแล้ว  -</t>
  </si>
  <si>
    <t>เงินสดรับชำระคืนเงินให้กู้ยืมระยะสั้นจากบริษัทย่อย</t>
  </si>
  <si>
    <t>เงินสดรับจากเงินกู้ยืมระยะสั้นจากธนาคาร</t>
  </si>
  <si>
    <t xml:space="preserve">เงินกู้ยืมระยะสั้นจากธนาคาร </t>
  </si>
  <si>
    <t>จ่ายภาษีเงินได้</t>
  </si>
  <si>
    <t>หนี้สินตามสัญญาเช่า</t>
  </si>
  <si>
    <t>เงินสดจ่ายชำระเงินกู้ยืมระยะสั้นจากธนาคาร</t>
  </si>
  <si>
    <t>เงินให้กู้ยืมระยะสั้นแก่บริษัทย่อย - สุทธิ</t>
  </si>
  <si>
    <t>สินทรัพย์สิทธิการใช้ - สุทธิ</t>
  </si>
  <si>
    <t>รายได้อื่น</t>
  </si>
  <si>
    <t>กำไร(ขาดทุน)เบ็ดเสร็จอื่น :</t>
  </si>
  <si>
    <t>เงินสดสุทธิได้มาจาก(ใช้ไปใน)กิจกรรมดำเนินงาน</t>
  </si>
  <si>
    <t>เงินสดสุทธิ(ใช้ไปใน)ได้มาจากกิจกรรมลงทุน</t>
  </si>
  <si>
    <t>เงินสดและรายการเทียบเท่าเงินสดเพิ่มขึ้น(ลดลง)สุทธิ</t>
  </si>
  <si>
    <t xml:space="preserve">   จะเกิดขึ้นของลูกหนี้การค้า</t>
  </si>
  <si>
    <t>ยังไม่จัดสรร</t>
  </si>
  <si>
    <t>กำไร(ขาดทุน)เบ็ดเสร็จอื่นสำหรับปี - สุทธิจากภาษี</t>
  </si>
  <si>
    <t>พ.ศ. 2566</t>
  </si>
  <si>
    <t>ยอดคงเหลือ ณ วันที่ 1 มกราคม พ.ศ. 2566</t>
  </si>
  <si>
    <t>ยอดคงเหลือสิ้นปี ณ วันที่ 31 ธันวาคม พ.ศ. 2566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</si>
  <si>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</si>
  <si>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t>ขาดทุนจากการตัดจำหน่ายสินทรัพย์ไม่มีตัวตน</t>
  </si>
  <si>
    <t>กำไร(ขาดทุน)สุทธิสำหรับปี</t>
  </si>
  <si>
    <t>กำไร(ขาดทุน)ก่อนภาษีเงินได้</t>
  </si>
  <si>
    <t>กำไร(ขาดทุน)เบ็ดเสร็จรวมสำหรับปี</t>
  </si>
  <si>
    <t>กำไร(ขาดทุน)ต่อหุ้น</t>
  </si>
  <si>
    <t>กำไร(ขาดทุน)ต่อหุ้นขั้นพื้นฐาน (บาท)</t>
  </si>
  <si>
    <t>กำไรเบ็ดเสร็จรวมสำหรับปี</t>
  </si>
  <si>
    <t>การเปลี่ยนแปลงในส่วนของเจ้าของสำหรับปี</t>
  </si>
  <si>
    <t>รายการที่จะไม่จัดประเภทรายการใหม่ไปยังกำไรหรือขาดทุนในภายหลัง</t>
  </si>
  <si>
    <t xml:space="preserve">   ภาษีเงินได้ของรายการที่จะไม่จัดประเภทรายการใหม่</t>
  </si>
  <si>
    <t xml:space="preserve">        ไปยังกำไรหรือขาดทุนในภายหลัง</t>
  </si>
  <si>
    <t xml:space="preserve">   การวัดมูลค่าใหม่ของภาระผูกพันผลประโยชน์พนักงาน</t>
  </si>
  <si>
    <t>ณ วันที่ 31 ธันวาคม พ.ศ. 2567</t>
  </si>
  <si>
    <t>พ.ศ. 2567</t>
  </si>
  <si>
    <t>สำหรับปีสิ้นสุดวันที่ 31 ธันวาคม พ.ศ. 2567</t>
  </si>
  <si>
    <t>ยอดคงเหลือ ณ วันที่ 1 มกราคม พ.ศ. 2567</t>
  </si>
  <si>
    <t>ยอดคงเหลือสิ้นปี ณ วันที่ 31 ธันวาคม พ.ศ. 2567</t>
  </si>
  <si>
    <t>งบฐานะการเงิน</t>
  </si>
  <si>
    <t>งบการเปลี่ยนแปลงส่วนของเจ้าของ</t>
  </si>
  <si>
    <t>ลูกหนี้การค้าและลูกหนี้หมุนเวียนอื่น - สุทธิ</t>
  </si>
  <si>
    <t>สินทรัพย์ทางการเงินที่วัดมูลค่าด้วย</t>
  </si>
  <si>
    <t>มูลค่ายุติธรรมผ่านกำไรหรือขาดทุน</t>
  </si>
  <si>
    <t>เจ้าหนี้การค้าและเจ้าหนี้หมุนเวียนอื่น</t>
  </si>
  <si>
    <t>เงินกู้ยืมระยะยาวจากกิจการที่เกี่ยวข้องกัน</t>
  </si>
  <si>
    <t>ส่วนที่ถึงกำหนดชำระภายในหนึ่งปี</t>
  </si>
  <si>
    <t>กำไร(ขาดทุน)สะสม</t>
  </si>
  <si>
    <t>รายได้เงินอุดหนุนจากรัฐบาล</t>
  </si>
  <si>
    <t>กลับรายการค่าเผื่อผลขาดทุนด้านเครดิตที่คาดว่าจะเกิดขึ้น</t>
  </si>
  <si>
    <t>การโอนส่วนเกินมูลค่าหุ้นและสำรองตามกฎหมาย</t>
  </si>
  <si>
    <t xml:space="preserve">   ไปชดเชยขาดทุนสะสม</t>
  </si>
  <si>
    <t>ยอดคงเหลือ ณ วันที่ 31 ธันวาคม พ.ศ. 2566</t>
  </si>
  <si>
    <t>ยอดคงเหลือ ณ วันที่ 31 ธันวาคม พ.ศ. 2567</t>
  </si>
  <si>
    <t xml:space="preserve">   ที่คาดว่าจะไม่ได้รับคืน</t>
  </si>
  <si>
    <t>ขาดทุนจากการลดทุนของบริษัทย่อย</t>
  </si>
  <si>
    <t>กำไรจากการจำหน่ายที่ดิน อาคาร และ อุปกรณ์</t>
  </si>
  <si>
    <t>ขาดทุนจากการตัดจำหน่ายที่ดิน อาคาร และ อุปกรณ์</t>
  </si>
  <si>
    <t>เงินปันผลรับจากบริษัทย่อย</t>
  </si>
  <si>
    <t>-  ลูกหนี้การค้าและลูกหนี้หมุนเวียนอื่น</t>
  </si>
  <si>
    <t>-  เจ้าหนี้การค้าและเจ้าหนี้หมุนเวียนอื่น</t>
  </si>
  <si>
    <t>-  จ่ายผลประโยชน์พนักงาน</t>
  </si>
  <si>
    <t>กระแสเงินสดได้มาจาก(ใช้ไปใน)กิจกรรมดำเนินงาน</t>
  </si>
  <si>
    <t>เงินสดจ่ายเพื่อซื้อสินทรัพย์ทางการเงินที่วัดมูลค่าด้วย</t>
  </si>
  <si>
    <t xml:space="preserve">เงินสดรับจากการจำหน่ายที่ดิน อาคารและอุปกรณ์            </t>
  </si>
  <si>
    <t>เงินสดรับจากเงินกู้ยืมระยะยาวจากกิจการที่เกี่ยวข้องกัน</t>
  </si>
  <si>
    <t>เงินสดจ่ายชำระหนี้สินภายใต้สัญญาเช่า</t>
  </si>
  <si>
    <t>ข้อมูลเพิ่มเติมกระแสเงินสด</t>
  </si>
  <si>
    <t>รายการที่ไม่ใช่เงินสดที่มีสาระสำคัญ มีดังนี้</t>
  </si>
  <si>
    <t>การเพิ่มขึ้นของสินทรัพย์สิทธิการใช้จากสัญญาเช่า</t>
  </si>
  <si>
    <t>เจ้าหนี้จากการซื้อที่ดิน อาคารและอุปกรณ์ ณ วันที่ 31 ธันวาคม</t>
  </si>
  <si>
    <t>เงินลงทุนในการร่วมค้า - สุทธิ</t>
  </si>
  <si>
    <t xml:space="preserve">ส่วนที่ถึงกำหนดชำระภายในหนึ่งปี </t>
  </si>
  <si>
    <t xml:space="preserve">หนี้สินตามสัญญาเช่า </t>
  </si>
  <si>
    <t>(ค่าใช้จ่าย)รายได้ภาษีเงินได้</t>
  </si>
  <si>
    <t>จ่ายเงินปันผล</t>
  </si>
  <si>
    <t>กำไรจากการปรับมูลค่าสินทรัพย์ทางการเงิน</t>
  </si>
  <si>
    <t xml:space="preserve">   ที่วัดมูลค่าด้วยมูลค่ายุติธรรมผ่านกำไรหรือขาดทุน</t>
  </si>
  <si>
    <t>กำไรจากการขายสินทรัพย์ทางการเงิน</t>
  </si>
  <si>
    <t>เงินสดจ่ายชำระเงินกู้ยืมระยะยาวจากกิจการที่เกี่ยวข้องกัน</t>
  </si>
  <si>
    <t>เงินสดจ่ายเงินปันผล</t>
  </si>
  <si>
    <t>กำไรขั้นต้น</t>
  </si>
  <si>
    <t>(กลับรายการ) ค่าเผื่อภาษีเงินได้ถูกหัก ณ ที่จ่าย</t>
  </si>
  <si>
    <t>เงินสดสุทธิใช้ไปในกิจกรรมจัดหาเงิน</t>
  </si>
  <si>
    <t>สินทรัพย์ภาษีเงินได้รอการตัดบัญชี</t>
  </si>
  <si>
    <t>ค่าใช้จ่ายในการขายและการให้บริการ</t>
  </si>
  <si>
    <t>(กลับรายการ) ค่าเผื่อผลขาดทุนด้านเครดิตที่คาดว่า</t>
  </si>
  <si>
    <t>เงินสดรับจากการจำหน่ายสินทรัพย์ทางการเงินที่วัดมูลค่าด้วย</t>
  </si>
  <si>
    <t>21 (ก)</t>
  </si>
  <si>
    <t>21 (ข)</t>
  </si>
  <si>
    <t>23, 24</t>
  </si>
  <si>
    <t>สินทรัพย์ภาษีเงินได้ส่วนที่หมุนเวียน - สุทธิ</t>
  </si>
  <si>
    <t>สินทรัพย์ภาษีเงินได้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</si>
</sst>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87" formatCode="&quot;$&quot;#,##0_);\(&quot;$&quot;#,##0\)"/>
    <numFmt numFmtId="188" formatCode="_(* #,##0.00_);_(* \(#,##0.00\);_(* &quot;-&quot;??_);_(@_)"/>
    <numFmt numFmtId="189" formatCode="#,##0;\(#,##0\)"/>
    <numFmt numFmtId="190" formatCode="#,##0;\(#,##0\);&quot;-&quot;;@"/>
    <numFmt numFmtId="191" formatCode="#,##0;\(#,##0\);\-"/>
    <numFmt numFmtId="192" formatCode="#,##0.00;\(#,##0.00\);&quot;-&quot;;@"/>
    <numFmt numFmtId="193" formatCode="_-* #,##0.00\ _€_-;\-* #,##0.00\ _€_-;_-* &quot;-&quot;??\ _€_-;_-@_-"/>
    <numFmt numFmtId="194" formatCode="_-* #,##0.00\ &quot;€&quot;_-;\-* #,##0.00\ &quot;€&quot;_-;_-* &quot;-&quot;??\ &quot;€&quot;_-;_-@_-"/>
    <numFmt numFmtId="195" formatCode="#,##0.0000;\(#,##0.0000\);&quot;-&quot;;@"/>
    <numFmt numFmtId="196" formatCode="_(* #,##0_);_(* \(#,##0\);_(* &quot;-&quot;??_);_(@_)"/>
  </numFmts>
  <fonts count="16" x14ac:knownFonts="1">
    <font>
      <sz val="11"/>
      <color theme="1"/>
      <name val="Tahoma"/>
      <family val="2"/>
      <scheme val="minor"/>
    </font>
    <font>
      <sz val="14"/>
      <name val="Cordia New"/>
      <family val="2"/>
    </font>
    <font>
      <sz val="10"/>
      <name val="MS Sans Serif"/>
      <family val="2"/>
      <charset val="222"/>
    </font>
    <font>
      <sz val="10"/>
      <name val="Arial"/>
      <family val="2"/>
    </font>
    <font>
      <sz val="14"/>
      <name val="AngsanaUPC"/>
      <family val="1"/>
    </font>
    <font>
      <b/>
      <sz val="13"/>
      <name val="Browallia New"/>
      <family val="2"/>
    </font>
    <font>
      <sz val="13"/>
      <name val="Browallia New"/>
      <family val="2"/>
    </font>
    <font>
      <b/>
      <u/>
      <sz val="13"/>
      <name val="Browallia New"/>
      <family val="2"/>
    </font>
    <font>
      <u/>
      <sz val="13"/>
      <name val="Browallia New"/>
      <family val="2"/>
    </font>
    <font>
      <sz val="10"/>
      <color indexed="8"/>
      <name val="MS Sans Serif"/>
      <charset val="222"/>
    </font>
    <font>
      <sz val="11"/>
      <color theme="1"/>
      <name val="Tahoma"/>
      <family val="2"/>
      <scheme val="minor"/>
    </font>
    <font>
      <sz val="10"/>
      <color theme="1"/>
      <name val="Arial"/>
      <family val="2"/>
    </font>
    <font>
      <sz val="11"/>
      <color theme="1"/>
      <name val="Tahoma"/>
      <family val="2"/>
      <charset val="222"/>
      <scheme val="minor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188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193" fontId="3" fillId="0" borderId="0" applyFont="0" applyFill="0" applyBorder="0" applyAlignment="0" applyProtection="0"/>
    <xf numFmtId="188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1" fillId="0" borderId="0" applyFont="0" applyFill="0" applyBorder="0" applyAlignment="0" applyProtection="0"/>
    <xf numFmtId="194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" applyNumberFormat="0" applyFill="0" applyAlignment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0" fillId="0" borderId="0"/>
    <xf numFmtId="0" fontId="3" fillId="0" borderId="0"/>
    <xf numFmtId="0" fontId="1" fillId="0" borderId="0"/>
    <xf numFmtId="0" fontId="1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1" fillId="0" borderId="0"/>
    <xf numFmtId="0" fontId="15" fillId="0" borderId="0"/>
    <xf numFmtId="0" fontId="15" fillId="0" borderId="0"/>
    <xf numFmtId="0" fontId="9" fillId="0" borderId="0"/>
    <xf numFmtId="0" fontId="12" fillId="0" borderId="0"/>
    <xf numFmtId="0" fontId="10" fillId="0" borderId="0"/>
    <xf numFmtId="0" fontId="1" fillId="0" borderId="0"/>
    <xf numFmtId="0" fontId="11" fillId="0" borderId="0">
      <protection locked="0"/>
    </xf>
    <xf numFmtId="0" fontId="3" fillId="0" borderId="0"/>
    <xf numFmtId="0" fontId="2" fillId="0" borderId="0"/>
    <xf numFmtId="9" fontId="3" fillId="0" borderId="0" applyFont="0" applyFill="0" applyBorder="0" applyAlignment="0" applyProtection="0"/>
    <xf numFmtId="0" fontId="4" fillId="0" borderId="0"/>
    <xf numFmtId="188" fontId="12" fillId="0" borderId="0" applyFont="0" applyFill="0" applyBorder="0" applyAlignment="0" applyProtection="0"/>
  </cellStyleXfs>
  <cellXfs count="179">
    <xf numFmtId="0" fontId="0" fillId="0" borderId="0" xfId="0"/>
    <xf numFmtId="190" fontId="6" fillId="0" borderId="0" xfId="2" applyNumberFormat="1" applyFont="1" applyFill="1" applyBorder="1" applyAlignment="1">
      <alignment horizontal="right" vertical="center"/>
    </xf>
    <xf numFmtId="190" fontId="6" fillId="0" borderId="0" xfId="7" applyNumberFormat="1" applyFont="1" applyFill="1" applyAlignment="1">
      <alignment horizontal="right" vertical="center" wrapText="1"/>
    </xf>
    <xf numFmtId="190" fontId="6" fillId="0" borderId="3" xfId="2" applyNumberFormat="1" applyFont="1" applyFill="1" applyBorder="1" applyAlignment="1">
      <alignment horizontal="right" vertical="center"/>
    </xf>
    <xf numFmtId="190" fontId="5" fillId="0" borderId="0" xfId="2" quotePrefix="1" applyNumberFormat="1" applyFont="1" applyFill="1" applyBorder="1" applyAlignment="1">
      <alignment horizontal="right" vertical="center"/>
    </xf>
    <xf numFmtId="190" fontId="6" fillId="0" borderId="0" xfId="2" applyNumberFormat="1" applyFont="1" applyFill="1" applyAlignment="1">
      <alignment horizontal="right" vertical="top"/>
    </xf>
    <xf numFmtId="190" fontId="6" fillId="0" borderId="0" xfId="2" applyNumberFormat="1" applyFont="1" applyFill="1" applyBorder="1" applyAlignment="1">
      <alignment horizontal="right" vertical="top" wrapText="1"/>
    </xf>
    <xf numFmtId="190" fontId="6" fillId="0" borderId="0" xfId="3" applyNumberFormat="1" applyFont="1" applyFill="1" applyAlignment="1">
      <alignment horizontal="right" vertical="top"/>
    </xf>
    <xf numFmtId="190" fontId="5" fillId="0" borderId="0" xfId="1" applyNumberFormat="1" applyFont="1" applyFill="1" applyBorder="1" applyAlignment="1">
      <alignment horizontal="right" vertical="center"/>
    </xf>
    <xf numFmtId="189" fontId="5" fillId="0" borderId="0" xfId="1" quotePrefix="1" applyNumberFormat="1" applyFont="1" applyFill="1" applyBorder="1" applyAlignment="1">
      <alignment horizontal="right" vertical="center"/>
    </xf>
    <xf numFmtId="189" fontId="5" fillId="0" borderId="0" xfId="1" applyNumberFormat="1" applyFont="1" applyFill="1" applyBorder="1" applyAlignment="1">
      <alignment horizontal="right" vertical="center"/>
    </xf>
    <xf numFmtId="189" fontId="5" fillId="0" borderId="2" xfId="1" applyNumberFormat="1" applyFont="1" applyFill="1" applyBorder="1" applyAlignment="1">
      <alignment horizontal="right" vertical="center"/>
    </xf>
    <xf numFmtId="191" fontId="6" fillId="0" borderId="0" xfId="1" applyNumberFormat="1" applyFont="1" applyFill="1" applyBorder="1" applyAlignment="1">
      <alignment horizontal="right" vertical="center"/>
    </xf>
    <xf numFmtId="190" fontId="5" fillId="0" borderId="0" xfId="1" quotePrefix="1" applyNumberFormat="1" applyFont="1" applyFill="1" applyBorder="1" applyAlignment="1">
      <alignment horizontal="right" vertical="center"/>
    </xf>
    <xf numFmtId="190" fontId="5" fillId="0" borderId="2" xfId="1" applyNumberFormat="1" applyFont="1" applyFill="1" applyBorder="1" applyAlignment="1">
      <alignment horizontal="right" vertical="center"/>
    </xf>
    <xf numFmtId="190" fontId="6" fillId="0" borderId="0" xfId="1" applyNumberFormat="1" applyFont="1" applyFill="1" applyBorder="1" applyAlignment="1">
      <alignment horizontal="right" vertical="center"/>
    </xf>
    <xf numFmtId="190" fontId="6" fillId="0" borderId="2" xfId="7" applyNumberFormat="1" applyFont="1" applyFill="1" applyBorder="1" applyAlignment="1">
      <alignment horizontal="right" vertical="center"/>
    </xf>
    <xf numFmtId="190" fontId="6" fillId="0" borderId="2" xfId="1" applyNumberFormat="1" applyFont="1" applyFill="1" applyBorder="1" applyAlignment="1">
      <alignment horizontal="right" vertical="center"/>
    </xf>
    <xf numFmtId="190" fontId="6" fillId="0" borderId="3" xfId="1" applyNumberFormat="1" applyFont="1" applyFill="1" applyBorder="1" applyAlignment="1">
      <alignment horizontal="right" vertical="center"/>
    </xf>
    <xf numFmtId="190" fontId="6" fillId="0" borderId="0" xfId="1" applyNumberFormat="1" applyFont="1" applyFill="1" applyAlignment="1">
      <alignment vertical="center"/>
    </xf>
    <xf numFmtId="190" fontId="6" fillId="0" borderId="0" xfId="7" applyNumberFormat="1" applyFont="1" applyFill="1" applyAlignment="1">
      <alignment horizontal="right" vertical="center"/>
    </xf>
    <xf numFmtId="190" fontId="6" fillId="0" borderId="0" xfId="7" applyNumberFormat="1" applyFont="1" applyFill="1" applyBorder="1" applyAlignment="1">
      <alignment horizontal="right" vertical="center"/>
    </xf>
    <xf numFmtId="190" fontId="5" fillId="0" borderId="0" xfId="13" quotePrefix="1" applyNumberFormat="1" applyFont="1" applyFill="1" applyBorder="1" applyAlignment="1">
      <alignment horizontal="right" vertical="center"/>
    </xf>
    <xf numFmtId="190" fontId="6" fillId="0" borderId="2" xfId="7" applyNumberFormat="1" applyFont="1" applyFill="1" applyBorder="1" applyAlignment="1">
      <alignment vertical="center"/>
    </xf>
    <xf numFmtId="190" fontId="6" fillId="0" borderId="3" xfId="7" applyNumberFormat="1" applyFont="1" applyFill="1" applyBorder="1" applyAlignment="1">
      <alignment horizontal="right" vertical="center"/>
    </xf>
    <xf numFmtId="190" fontId="6" fillId="0" borderId="2" xfId="7" applyNumberFormat="1" applyFont="1" applyFill="1" applyBorder="1" applyAlignment="1">
      <alignment horizontal="right" vertical="center" wrapText="1"/>
    </xf>
    <xf numFmtId="190" fontId="6" fillId="0" borderId="0" xfId="2" applyNumberFormat="1" applyFont="1" applyFill="1" applyBorder="1" applyAlignment="1">
      <alignment horizontal="right" vertical="top"/>
    </xf>
    <xf numFmtId="190" fontId="6" fillId="0" borderId="2" xfId="2" applyNumberFormat="1" applyFont="1" applyFill="1" applyBorder="1" applyAlignment="1">
      <alignment horizontal="right" vertical="top"/>
    </xf>
    <xf numFmtId="191" fontId="6" fillId="0" borderId="0" xfId="2" applyNumberFormat="1" applyFont="1" applyFill="1" applyAlignment="1">
      <alignment horizontal="right" vertical="top"/>
    </xf>
    <xf numFmtId="191" fontId="6" fillId="0" borderId="0" xfId="2" applyNumberFormat="1" applyFont="1" applyFill="1" applyBorder="1" applyAlignment="1">
      <alignment horizontal="right" vertical="top"/>
    </xf>
    <xf numFmtId="191" fontId="6" fillId="0" borderId="2" xfId="2" applyNumberFormat="1" applyFont="1" applyFill="1" applyBorder="1" applyAlignment="1">
      <alignment horizontal="right" vertical="top"/>
    </xf>
    <xf numFmtId="190" fontId="6" fillId="0" borderId="3" xfId="2" applyNumberFormat="1" applyFont="1" applyFill="1" applyBorder="1" applyAlignment="1">
      <alignment horizontal="right" vertical="top"/>
    </xf>
    <xf numFmtId="192" fontId="6" fillId="0" borderId="0" xfId="2" applyNumberFormat="1" applyFont="1" applyFill="1" applyAlignment="1">
      <alignment horizontal="right" vertical="top"/>
    </xf>
    <xf numFmtId="192" fontId="6" fillId="0" borderId="0" xfId="2" applyNumberFormat="1" applyFont="1" applyFill="1" applyBorder="1" applyAlignment="1">
      <alignment horizontal="right" vertical="top"/>
    </xf>
    <xf numFmtId="192" fontId="6" fillId="0" borderId="0" xfId="2" applyNumberFormat="1" applyFont="1" applyFill="1" applyBorder="1" applyAlignment="1">
      <alignment horizontal="right" vertical="top" wrapText="1"/>
    </xf>
    <xf numFmtId="192" fontId="6" fillId="0" borderId="0" xfId="1" applyNumberFormat="1" applyFont="1" applyFill="1" applyBorder="1" applyAlignment="1">
      <alignment horizontal="right" vertical="center"/>
    </xf>
    <xf numFmtId="192" fontId="6" fillId="0" borderId="0" xfId="7" applyNumberFormat="1" applyFont="1" applyFill="1" applyBorder="1" applyAlignment="1">
      <alignment horizontal="right" vertical="center"/>
    </xf>
    <xf numFmtId="189" fontId="6" fillId="0" borderId="0" xfId="1" applyNumberFormat="1" applyFont="1" applyFill="1" applyBorder="1" applyAlignment="1">
      <alignment horizontal="right" vertical="center"/>
    </xf>
    <xf numFmtId="189" fontId="6" fillId="0" borderId="3" xfId="1" applyNumberFormat="1" applyFont="1" applyFill="1" applyBorder="1" applyAlignment="1">
      <alignment horizontal="right" vertical="center"/>
    </xf>
    <xf numFmtId="191" fontId="6" fillId="0" borderId="0" xfId="2" applyNumberFormat="1" applyFont="1" applyFill="1" applyBorder="1" applyAlignment="1">
      <alignment horizontal="right" vertical="center"/>
    </xf>
    <xf numFmtId="191" fontId="6" fillId="0" borderId="0" xfId="1" applyNumberFormat="1" applyFont="1" applyFill="1" applyBorder="1" applyAlignment="1">
      <alignment horizontal="right" vertical="center" wrapText="1"/>
    </xf>
    <xf numFmtId="191" fontId="6" fillId="0" borderId="0" xfId="7" applyNumberFormat="1" applyFont="1" applyFill="1" applyBorder="1" applyAlignment="1">
      <alignment horizontal="right" vertical="center" wrapText="1"/>
    </xf>
    <xf numFmtId="191" fontId="6" fillId="0" borderId="2" xfId="1" applyNumberFormat="1" applyFont="1" applyFill="1" applyBorder="1" applyAlignment="1">
      <alignment horizontal="right" vertical="center" wrapText="1"/>
    </xf>
    <xf numFmtId="191" fontId="6" fillId="0" borderId="2" xfId="2" applyNumberFormat="1" applyFont="1" applyFill="1" applyBorder="1" applyAlignment="1">
      <alignment horizontal="right" vertical="center"/>
    </xf>
    <xf numFmtId="191" fontId="6" fillId="0" borderId="0" xfId="6" applyNumberFormat="1" applyFont="1" applyFill="1" applyAlignment="1">
      <alignment horizontal="right" vertical="center"/>
    </xf>
    <xf numFmtId="191" fontId="6" fillId="0" borderId="0" xfId="2" applyNumberFormat="1" applyFont="1" applyFill="1" applyBorder="1" applyAlignment="1">
      <alignment horizontal="right" vertical="top" wrapText="1"/>
    </xf>
    <xf numFmtId="190" fontId="5" fillId="0" borderId="0" xfId="1" applyNumberFormat="1" applyFont="1" applyFill="1" applyBorder="1" applyAlignment="1">
      <alignment horizontal="center" vertical="center"/>
    </xf>
    <xf numFmtId="190" fontId="6" fillId="0" borderId="0" xfId="1" applyNumberFormat="1" applyFont="1" applyFill="1" applyBorder="1" applyAlignment="1">
      <alignment horizontal="center" vertical="center"/>
    </xf>
    <xf numFmtId="191" fontId="6" fillId="0" borderId="0" xfId="1" applyNumberFormat="1" applyFont="1" applyFill="1" applyBorder="1" applyAlignment="1">
      <alignment horizontal="center" vertical="center"/>
    </xf>
    <xf numFmtId="190" fontId="6" fillId="0" borderId="0" xfId="14" applyNumberFormat="1" applyFont="1" applyFill="1" applyBorder="1" applyAlignment="1">
      <alignment horizontal="center" vertical="center"/>
    </xf>
    <xf numFmtId="190" fontId="6" fillId="0" borderId="2" xfId="14" applyNumberFormat="1" applyFont="1" applyFill="1" applyBorder="1" applyAlignment="1">
      <alignment horizontal="right" vertical="center"/>
    </xf>
    <xf numFmtId="190" fontId="6" fillId="0" borderId="0" xfId="14" applyNumberFormat="1" applyFont="1" applyFill="1" applyBorder="1" applyAlignment="1">
      <alignment horizontal="right" vertical="center"/>
    </xf>
    <xf numFmtId="189" fontId="6" fillId="0" borderId="2" xfId="14" applyNumberFormat="1" applyFont="1" applyFill="1" applyBorder="1" applyAlignment="1">
      <alignment horizontal="right" vertical="center"/>
    </xf>
    <xf numFmtId="190" fontId="6" fillId="0" borderId="0" xfId="7" applyNumberFormat="1" applyFont="1" applyFill="1" applyBorder="1" applyAlignment="1">
      <alignment horizontal="center" vertical="center"/>
    </xf>
    <xf numFmtId="190" fontId="6" fillId="0" borderId="0" xfId="1" applyNumberFormat="1" applyFont="1" applyFill="1" applyAlignment="1">
      <alignment horizontal="right" vertical="center" wrapText="1"/>
    </xf>
    <xf numFmtId="191" fontId="6" fillId="0" borderId="0" xfId="7" applyNumberFormat="1" applyFont="1" applyFill="1" applyAlignment="1">
      <alignment horizontal="right" vertical="center" wrapText="1"/>
    </xf>
    <xf numFmtId="191" fontId="6" fillId="0" borderId="0" xfId="1" applyNumberFormat="1" applyFont="1" applyFill="1" applyAlignment="1">
      <alignment horizontal="right" vertical="center" wrapText="1"/>
    </xf>
    <xf numFmtId="191" fontId="6" fillId="0" borderId="0" xfId="1" applyNumberFormat="1" applyFont="1" applyFill="1" applyAlignment="1">
      <alignment horizontal="justify" vertical="center" wrapText="1"/>
    </xf>
    <xf numFmtId="191" fontId="6" fillId="0" borderId="3" xfId="1" applyNumberFormat="1" applyFont="1" applyFill="1" applyBorder="1" applyAlignment="1">
      <alignment horizontal="right" vertical="center" wrapText="1"/>
    </xf>
    <xf numFmtId="190" fontId="6" fillId="0" borderId="0" xfId="1" applyNumberFormat="1" applyFont="1" applyFill="1" applyBorder="1" applyAlignment="1">
      <alignment horizontal="right" vertical="center" wrapText="1"/>
    </xf>
    <xf numFmtId="190" fontId="6" fillId="0" borderId="0" xfId="7" applyNumberFormat="1" applyFont="1" applyFill="1" applyAlignment="1">
      <alignment vertical="center"/>
    </xf>
    <xf numFmtId="190" fontId="6" fillId="0" borderId="0" xfId="7" applyNumberFormat="1" applyFont="1" applyFill="1" applyBorder="1" applyAlignment="1">
      <alignment horizontal="right" vertical="center" wrapText="1"/>
    </xf>
    <xf numFmtId="190" fontId="6" fillId="0" borderId="2" xfId="1" applyNumberFormat="1" applyFont="1" applyFill="1" applyBorder="1" applyAlignment="1">
      <alignment horizontal="right" vertical="center" wrapText="1"/>
    </xf>
    <xf numFmtId="190" fontId="6" fillId="0" borderId="3" xfId="1" applyNumberFormat="1" applyFont="1" applyFill="1" applyBorder="1" applyAlignment="1">
      <alignment horizontal="right" vertical="center" wrapText="1"/>
    </xf>
    <xf numFmtId="188" fontId="6" fillId="0" borderId="0" xfId="1" applyFont="1" applyFill="1" applyBorder="1" applyAlignment="1">
      <alignment horizontal="right" vertical="center" wrapText="1"/>
    </xf>
    <xf numFmtId="195" fontId="6" fillId="0" borderId="0" xfId="7" applyNumberFormat="1" applyFont="1" applyFill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90" fontId="6" fillId="0" borderId="0" xfId="0" applyNumberFormat="1" applyFont="1" applyAlignment="1">
      <alignment vertical="center"/>
    </xf>
    <xf numFmtId="0" fontId="5" fillId="0" borderId="2" xfId="0" quotePrefix="1" applyFont="1" applyBorder="1" applyAlignment="1">
      <alignment vertical="center"/>
    </xf>
    <xf numFmtId="0" fontId="6" fillId="0" borderId="2" xfId="0" applyFont="1" applyBorder="1" applyAlignment="1">
      <alignment vertical="center"/>
    </xf>
    <xf numFmtId="190" fontId="6" fillId="0" borderId="2" xfId="0" applyNumberFormat="1" applyFont="1" applyBorder="1" applyAlignment="1">
      <alignment vertical="center"/>
    </xf>
    <xf numFmtId="0" fontId="5" fillId="0" borderId="0" xfId="0" quotePrefix="1" applyFont="1" applyAlignment="1">
      <alignment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190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190" fontId="5" fillId="0" borderId="0" xfId="0" applyNumberFormat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190" fontId="5" fillId="0" borderId="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29" applyFont="1" applyAlignment="1">
      <alignment vertical="center"/>
    </xf>
    <xf numFmtId="0" fontId="6" fillId="0" borderId="0" xfId="29" applyFont="1" applyAlignment="1">
      <alignment horizontal="left" vertical="center"/>
    </xf>
    <xf numFmtId="191" fontId="6" fillId="0" borderId="0" xfId="0" applyNumberFormat="1" applyFont="1" applyAlignment="1">
      <alignment vertical="center"/>
    </xf>
    <xf numFmtId="0" fontId="6" fillId="0" borderId="0" xfId="29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23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6" fillId="0" borderId="0" xfId="23" applyFont="1" applyAlignment="1">
      <alignment vertical="center"/>
    </xf>
    <xf numFmtId="49" fontId="6" fillId="0" borderId="0" xfId="29" applyNumberFormat="1" applyFont="1" applyAlignment="1">
      <alignment vertical="center"/>
    </xf>
    <xf numFmtId="0" fontId="5" fillId="0" borderId="0" xfId="23" applyFont="1" applyAlignment="1">
      <alignment horizontal="center" vertical="center"/>
    </xf>
    <xf numFmtId="0" fontId="7" fillId="0" borderId="0" xfId="23" applyFont="1" applyAlignment="1">
      <alignment horizontal="center" vertical="center"/>
    </xf>
    <xf numFmtId="190" fontId="5" fillId="0" borderId="0" xfId="23" applyNumberFormat="1" applyFont="1" applyAlignment="1">
      <alignment vertical="center"/>
    </xf>
    <xf numFmtId="190" fontId="6" fillId="0" borderId="0" xfId="23" applyNumberFormat="1" applyFont="1" applyAlignment="1">
      <alignment vertical="center"/>
    </xf>
    <xf numFmtId="190" fontId="6" fillId="0" borderId="0" xfId="29" applyNumberFormat="1" applyFont="1" applyAlignment="1">
      <alignment horizontal="center" vertical="center"/>
    </xf>
    <xf numFmtId="192" fontId="6" fillId="0" borderId="0" xfId="0" applyNumberFormat="1" applyFont="1" applyAlignment="1">
      <alignment vertical="center"/>
    </xf>
    <xf numFmtId="189" fontId="5" fillId="0" borderId="0" xfId="0" quotePrefix="1" applyNumberFormat="1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192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top"/>
    </xf>
    <xf numFmtId="0" fontId="5" fillId="0" borderId="0" xfId="0" applyFont="1" applyAlignment="1">
      <alignment horizontal="justify" vertical="top" wrapText="1"/>
    </xf>
    <xf numFmtId="0" fontId="5" fillId="0" borderId="0" xfId="0" applyFont="1" applyAlignment="1">
      <alignment horizontal="center" vertical="top" wrapText="1"/>
    </xf>
    <xf numFmtId="190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190" fontId="5" fillId="0" borderId="0" xfId="0" applyNumberFormat="1" applyFont="1" applyAlignment="1">
      <alignment horizontal="right" vertical="top" wrapText="1"/>
    </xf>
    <xf numFmtId="192" fontId="5" fillId="0" borderId="0" xfId="0" applyNumberFormat="1" applyFont="1" applyAlignment="1">
      <alignment horizontal="right" vertical="top" wrapText="1"/>
    </xf>
    <xf numFmtId="189" fontId="5" fillId="0" borderId="2" xfId="0" applyNumberFormat="1" applyFont="1" applyBorder="1" applyAlignment="1">
      <alignment horizontal="center" vertical="top"/>
    </xf>
    <xf numFmtId="190" fontId="5" fillId="0" borderId="2" xfId="0" applyNumberFormat="1" applyFont="1" applyBorder="1" applyAlignment="1">
      <alignment horizontal="right" vertical="top" wrapText="1"/>
    </xf>
    <xf numFmtId="18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189" fontId="5" fillId="0" borderId="0" xfId="0" applyNumberFormat="1" applyFont="1" applyAlignment="1">
      <alignment horizontal="left" vertical="top"/>
    </xf>
    <xf numFmtId="190" fontId="6" fillId="0" borderId="0" xfId="0" applyNumberFormat="1" applyFont="1" applyAlignment="1">
      <alignment vertical="top"/>
    </xf>
    <xf numFmtId="192" fontId="6" fillId="0" borderId="0" xfId="0" applyNumberFormat="1" applyFont="1" applyAlignment="1">
      <alignment vertical="top"/>
    </xf>
    <xf numFmtId="191" fontId="6" fillId="0" borderId="0" xfId="0" applyNumberFormat="1" applyFont="1" applyAlignment="1">
      <alignment horizontal="right" vertical="top"/>
    </xf>
    <xf numFmtId="189" fontId="6" fillId="0" borderId="0" xfId="0" quotePrefix="1" applyNumberFormat="1" applyFont="1" applyAlignment="1">
      <alignment horizontal="left" vertical="top"/>
    </xf>
    <xf numFmtId="0" fontId="6" fillId="0" borderId="0" xfId="0" quotePrefix="1" applyFont="1" applyAlignment="1">
      <alignment vertical="top"/>
    </xf>
    <xf numFmtId="189" fontId="6" fillId="0" borderId="0" xfId="40" applyNumberFormat="1" applyFont="1" applyAlignment="1">
      <alignment horizontal="center" vertical="top"/>
    </xf>
    <xf numFmtId="191" fontId="6" fillId="0" borderId="0" xfId="0" applyNumberFormat="1" applyFont="1" applyAlignment="1">
      <alignment vertical="top"/>
    </xf>
    <xf numFmtId="0" fontId="6" fillId="0" borderId="0" xfId="41" applyFont="1" applyAlignment="1">
      <alignment vertical="top"/>
    </xf>
    <xf numFmtId="189" fontId="8" fillId="0" borderId="0" xfId="0" applyNumberFormat="1" applyFont="1" applyAlignment="1">
      <alignment horizontal="left" vertical="top"/>
    </xf>
    <xf numFmtId="0" fontId="6" fillId="0" borderId="0" xfId="40" applyFont="1" applyAlignment="1">
      <alignment horizontal="center" vertical="top"/>
    </xf>
    <xf numFmtId="0" fontId="5" fillId="0" borderId="0" xfId="40" applyFont="1" applyAlignment="1">
      <alignment horizontal="centerContinuous" vertical="top"/>
    </xf>
    <xf numFmtId="190" fontId="6" fillId="0" borderId="0" xfId="0" applyNumberFormat="1" applyFont="1" applyAlignment="1">
      <alignment horizontal="right" vertical="top"/>
    </xf>
    <xf numFmtId="192" fontId="6" fillId="0" borderId="0" xfId="0" applyNumberFormat="1" applyFont="1" applyAlignment="1">
      <alignment horizontal="right" vertical="top"/>
    </xf>
    <xf numFmtId="0" fontId="6" fillId="0" borderId="0" xfId="40" applyFont="1" applyAlignment="1">
      <alignment horizontal="centerContinuous" vertical="top"/>
    </xf>
    <xf numFmtId="190" fontId="6" fillId="0" borderId="2" xfId="0" applyNumberFormat="1" applyFont="1" applyBorder="1" applyAlignment="1">
      <alignment horizontal="right" vertical="top"/>
    </xf>
    <xf numFmtId="0" fontId="6" fillId="0" borderId="0" xfId="0" applyFont="1" applyAlignment="1">
      <alignment horizontal="left" vertical="top"/>
    </xf>
    <xf numFmtId="190" fontId="6" fillId="0" borderId="2" xfId="0" applyNumberFormat="1" applyFont="1" applyBorder="1" applyAlignment="1">
      <alignment vertical="top"/>
    </xf>
    <xf numFmtId="189" fontId="5" fillId="0" borderId="0" xfId="0" applyNumberFormat="1" applyFont="1" applyAlignment="1">
      <alignment vertical="top"/>
    </xf>
    <xf numFmtId="189" fontId="6" fillId="0" borderId="0" xfId="0" applyNumberFormat="1" applyFont="1" applyAlignment="1">
      <alignment vertical="top"/>
    </xf>
    <xf numFmtId="191" fontId="6" fillId="0" borderId="0" xfId="40" applyNumberFormat="1" applyFont="1" applyAlignment="1">
      <alignment horizontal="right" vertical="top"/>
    </xf>
    <xf numFmtId="189" fontId="5" fillId="0" borderId="0" xfId="0" quotePrefix="1" applyNumberFormat="1" applyFont="1" applyAlignment="1">
      <alignment horizontal="left" vertical="top"/>
    </xf>
    <xf numFmtId="189" fontId="6" fillId="0" borderId="0" xfId="30" applyNumberFormat="1" applyFont="1" applyAlignment="1">
      <alignment horizontal="left" vertical="top"/>
    </xf>
    <xf numFmtId="0" fontId="6" fillId="0" borderId="0" xfId="23" applyFont="1" applyAlignment="1">
      <alignment vertical="top"/>
    </xf>
    <xf numFmtId="0" fontId="6" fillId="0" borderId="0" xfId="23" applyFont="1" applyAlignment="1">
      <alignment horizontal="center" vertical="top"/>
    </xf>
    <xf numFmtId="190" fontId="6" fillId="0" borderId="0" xfId="23" applyNumberFormat="1" applyFont="1" applyAlignment="1">
      <alignment horizontal="right" vertical="top"/>
    </xf>
    <xf numFmtId="189" fontId="6" fillId="0" borderId="0" xfId="0" applyNumberFormat="1" applyFont="1" applyAlignment="1">
      <alignment vertical="center"/>
    </xf>
    <xf numFmtId="189" fontId="5" fillId="0" borderId="0" xfId="0" applyNumberFormat="1" applyFont="1" applyAlignment="1">
      <alignment horizontal="left" vertical="center"/>
    </xf>
    <xf numFmtId="189" fontId="5" fillId="0" borderId="2" xfId="0" applyNumberFormat="1" applyFont="1" applyBorder="1" applyAlignment="1">
      <alignment horizontal="left" vertical="center"/>
    </xf>
    <xf numFmtId="189" fontId="6" fillId="0" borderId="2" xfId="0" applyNumberFormat="1" applyFont="1" applyBorder="1" applyAlignment="1">
      <alignment vertical="center"/>
    </xf>
    <xf numFmtId="189" fontId="5" fillId="0" borderId="0" xfId="0" applyNumberFormat="1" applyFont="1" applyAlignment="1">
      <alignment horizontal="center" vertical="center"/>
    </xf>
    <xf numFmtId="189" fontId="6" fillId="0" borderId="0" xfId="0" applyNumberFormat="1" applyFont="1" applyAlignment="1">
      <alignment horizontal="center" vertical="center"/>
    </xf>
    <xf numFmtId="189" fontId="5" fillId="0" borderId="0" xfId="0" applyNumberFormat="1" applyFont="1" applyAlignment="1">
      <alignment vertical="center"/>
    </xf>
    <xf numFmtId="189" fontId="5" fillId="0" borderId="2" xfId="0" applyNumberFormat="1" applyFont="1" applyBorder="1" applyAlignment="1">
      <alignment horizontal="center" vertical="center"/>
    </xf>
    <xf numFmtId="189" fontId="5" fillId="0" borderId="0" xfId="0" applyNumberFormat="1" applyFont="1" applyAlignment="1">
      <alignment horizontal="right" vertical="center"/>
    </xf>
    <xf numFmtId="192" fontId="5" fillId="0" borderId="0" xfId="0" applyNumberFormat="1" applyFont="1" applyAlignment="1">
      <alignment horizontal="right" vertical="center"/>
    </xf>
    <xf numFmtId="190" fontId="5" fillId="0" borderId="0" xfId="0" applyNumberFormat="1" applyFont="1" applyAlignment="1">
      <alignment horizontal="right" vertical="center"/>
    </xf>
    <xf numFmtId="190" fontId="5" fillId="0" borderId="0" xfId="0" applyNumberFormat="1" applyFont="1" applyAlignment="1">
      <alignment horizontal="center" vertical="center"/>
    </xf>
    <xf numFmtId="192" fontId="5" fillId="0" borderId="0" xfId="0" applyNumberFormat="1" applyFont="1" applyAlignment="1">
      <alignment horizontal="center" vertical="center"/>
    </xf>
    <xf numFmtId="0" fontId="6" fillId="0" borderId="0" xfId="43" applyFont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190" fontId="6" fillId="0" borderId="2" xfId="0" applyNumberFormat="1" applyFont="1" applyBorder="1" applyAlignment="1">
      <alignment horizontal="left" vertical="center"/>
    </xf>
    <xf numFmtId="190" fontId="5" fillId="0" borderId="0" xfId="0" applyNumberFormat="1" applyFont="1" applyAlignment="1">
      <alignment horizontal="center" vertical="center" wrapText="1"/>
    </xf>
    <xf numFmtId="190" fontId="6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29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196" fontId="6" fillId="0" borderId="0" xfId="1" applyNumberFormat="1" applyFont="1" applyFill="1" applyAlignment="1">
      <alignment vertical="center"/>
    </xf>
    <xf numFmtId="0" fontId="6" fillId="0" borderId="0" xfId="0" applyFont="1" applyAlignment="1">
      <alignment vertical="center" wrapText="1"/>
    </xf>
    <xf numFmtId="195" fontId="6" fillId="0" borderId="0" xfId="0" applyNumberFormat="1" applyFont="1" applyAlignment="1">
      <alignment horizontal="right" vertical="center"/>
    </xf>
    <xf numFmtId="195" fontId="6" fillId="0" borderId="0" xfId="0" applyNumberFormat="1" applyFont="1" applyAlignment="1">
      <alignment vertical="center"/>
    </xf>
    <xf numFmtId="189" fontId="6" fillId="0" borderId="0" xfId="14" applyNumberFormat="1" applyFont="1" applyFill="1" applyBorder="1" applyAlignment="1">
      <alignment horizontal="right" vertical="center"/>
    </xf>
    <xf numFmtId="196" fontId="6" fillId="0" borderId="0" xfId="1" applyNumberFormat="1" applyFont="1" applyFill="1" applyBorder="1" applyAlignment="1">
      <alignment horizontal="right" vertical="center"/>
    </xf>
    <xf numFmtId="0" fontId="6" fillId="0" borderId="0" xfId="0" quotePrefix="1" applyFont="1" applyAlignment="1">
      <alignment horizontal="justify" vertical="center" wrapText="1"/>
    </xf>
    <xf numFmtId="189" fontId="5" fillId="0" borderId="0" xfId="36" quotePrefix="1" applyNumberFormat="1" applyFont="1" applyAlignment="1">
      <alignment horizontal="left" vertical="center"/>
    </xf>
    <xf numFmtId="189" fontId="5" fillId="0" borderId="0" xfId="30" applyNumberFormat="1" applyFont="1" applyAlignment="1">
      <alignment horizontal="left" vertical="center"/>
    </xf>
    <xf numFmtId="0" fontId="6" fillId="0" borderId="0" xfId="29" applyFont="1" applyAlignment="1">
      <alignment horizontal="center" vertical="center"/>
    </xf>
    <xf numFmtId="190" fontId="5" fillId="0" borderId="2" xfId="0" applyNumberFormat="1" applyFont="1" applyBorder="1" applyAlignment="1">
      <alignment horizontal="center" vertical="center" wrapText="1"/>
    </xf>
    <xf numFmtId="190" fontId="5" fillId="0" borderId="2" xfId="0" applyNumberFormat="1" applyFont="1" applyBorder="1" applyAlignment="1">
      <alignment horizontal="center" vertical="center"/>
    </xf>
    <xf numFmtId="189" fontId="5" fillId="0" borderId="2" xfId="0" applyNumberFormat="1" applyFont="1" applyBorder="1" applyAlignment="1">
      <alignment horizontal="center" vertical="center"/>
    </xf>
    <xf numFmtId="189" fontId="5" fillId="0" borderId="4" xfId="0" applyNumberFormat="1" applyFont="1" applyBorder="1" applyAlignment="1">
      <alignment horizontal="center" vertical="center"/>
    </xf>
    <xf numFmtId="190" fontId="5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center"/>
    </xf>
  </cellXfs>
  <cellStyles count="45">
    <cellStyle name="Comma" xfId="1" builtinId="3"/>
    <cellStyle name="Comma 2" xfId="2" xr:uid="{00000000-0005-0000-0000-000001000000}"/>
    <cellStyle name="Comma 2 2" xfId="3" xr:uid="{00000000-0005-0000-0000-000002000000}"/>
    <cellStyle name="Comma 2 2 2" xfId="4" xr:uid="{00000000-0005-0000-0000-000003000000}"/>
    <cellStyle name="Comma 2 3" xfId="5" xr:uid="{00000000-0005-0000-0000-000004000000}"/>
    <cellStyle name="Comma 2 4" xfId="6" xr:uid="{00000000-0005-0000-0000-000005000000}"/>
    <cellStyle name="Comma 3" xfId="7" xr:uid="{00000000-0005-0000-0000-000006000000}"/>
    <cellStyle name="Comma 3 2" xfId="8" xr:uid="{00000000-0005-0000-0000-000007000000}"/>
    <cellStyle name="Comma 3 3" xfId="9" xr:uid="{00000000-0005-0000-0000-000008000000}"/>
    <cellStyle name="Comma 4" xfId="10" xr:uid="{00000000-0005-0000-0000-000009000000}"/>
    <cellStyle name="Comma 4 13" xfId="44" xr:uid="{00000000-0005-0000-0000-00000A000000}"/>
    <cellStyle name="Comma 5" xfId="11" xr:uid="{00000000-0005-0000-0000-00000B000000}"/>
    <cellStyle name="Comma 7" xfId="12" xr:uid="{00000000-0005-0000-0000-00000C000000}"/>
    <cellStyle name="Comma_Major Q2'06" xfId="13" xr:uid="{00000000-0005-0000-0000-00000D000000}"/>
    <cellStyle name="Comma_RGR Q2'03 - Eng" xfId="14" xr:uid="{00000000-0005-0000-0000-00000E000000}"/>
    <cellStyle name="Currency 2" xfId="15" xr:uid="{00000000-0005-0000-0000-00000F000000}"/>
    <cellStyle name="Followed Hyperlink 2" xfId="16" xr:uid="{00000000-0005-0000-0000-000010000000}"/>
    <cellStyle name="Hyperlink 2" xfId="17" xr:uid="{00000000-0005-0000-0000-000011000000}"/>
    <cellStyle name="Normal" xfId="0" builtinId="0"/>
    <cellStyle name="Normal 141" xfId="18" xr:uid="{00000000-0005-0000-0000-000013000000}"/>
    <cellStyle name="Normal 142" xfId="19" xr:uid="{00000000-0005-0000-0000-000014000000}"/>
    <cellStyle name="Normal 153" xfId="20" xr:uid="{00000000-0005-0000-0000-000015000000}"/>
    <cellStyle name="Normal 154" xfId="21" xr:uid="{00000000-0005-0000-0000-000016000000}"/>
    <cellStyle name="Normal 155" xfId="22" xr:uid="{00000000-0005-0000-0000-000017000000}"/>
    <cellStyle name="Normal 2" xfId="23" xr:uid="{00000000-0005-0000-0000-000018000000}"/>
    <cellStyle name="Normal 2 14" xfId="24" xr:uid="{00000000-0005-0000-0000-000019000000}"/>
    <cellStyle name="Normal 2 2" xfId="25" xr:uid="{00000000-0005-0000-0000-00001A000000}"/>
    <cellStyle name="Normal 2 3" xfId="26" xr:uid="{00000000-0005-0000-0000-00001B000000}"/>
    <cellStyle name="Normal 2 3 2" xfId="27" xr:uid="{00000000-0005-0000-0000-00001C000000}"/>
    <cellStyle name="Normal 2 4" xfId="28" xr:uid="{00000000-0005-0000-0000-00001D000000}"/>
    <cellStyle name="Normal 3" xfId="29" xr:uid="{00000000-0005-0000-0000-00001E000000}"/>
    <cellStyle name="Normal 3 2" xfId="30" xr:uid="{00000000-0005-0000-0000-00001F000000}"/>
    <cellStyle name="Normal 3 2 2" xfId="31" xr:uid="{00000000-0005-0000-0000-000020000000}"/>
    <cellStyle name="Normal 3 2 3" xfId="32" xr:uid="{00000000-0005-0000-0000-000021000000}"/>
    <cellStyle name="Normal 3 3" xfId="33" xr:uid="{00000000-0005-0000-0000-000022000000}"/>
    <cellStyle name="Normal 3 4" xfId="34" xr:uid="{00000000-0005-0000-0000-000023000000}"/>
    <cellStyle name="Normal 3 7" xfId="35" xr:uid="{00000000-0005-0000-0000-000024000000}"/>
    <cellStyle name="Normal 4" xfId="36" xr:uid="{00000000-0005-0000-0000-000025000000}"/>
    <cellStyle name="Normal 5" xfId="37" xr:uid="{00000000-0005-0000-0000-000026000000}"/>
    <cellStyle name="Normal 7" xfId="38" xr:uid="{00000000-0005-0000-0000-000027000000}"/>
    <cellStyle name="Normal 8" xfId="39" xr:uid="{00000000-0005-0000-0000-000028000000}"/>
    <cellStyle name="Normal_Major Q2'06" xfId="40" xr:uid="{00000000-0005-0000-0000-000029000000}"/>
    <cellStyle name="Normal_Toacs 2546" xfId="41" xr:uid="{00000000-0005-0000-0000-00002A000000}"/>
    <cellStyle name="Percent 2" xfId="42" xr:uid="{00000000-0005-0000-0000-00002B000000}"/>
    <cellStyle name="ปกติ_MS-q103" xfId="43" xr:uid="{00000000-0005-0000-0000-00002C000000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8"/>
  <sheetViews>
    <sheetView topLeftCell="A118" zoomScale="131" zoomScaleNormal="131" zoomScaleSheetLayoutView="100" workbookViewId="0">
      <selection activeCell="A126" sqref="A126:L126"/>
    </sheetView>
  </sheetViews>
  <sheetFormatPr defaultColWidth="9.3984375" defaultRowHeight="20.85" customHeight="1" x14ac:dyDescent="0.25"/>
  <cols>
    <col min="1" max="2" width="1.59765625" style="67" customWidth="1"/>
    <col min="3" max="3" width="30.3984375" style="67" customWidth="1"/>
    <col min="4" max="4" width="7.59765625" style="67" customWidth="1"/>
    <col min="5" max="5" width="0.59765625" style="67" customWidth="1"/>
    <col min="6" max="6" width="11.59765625" style="68" customWidth="1"/>
    <col min="7" max="7" width="0.59765625" style="68" customWidth="1"/>
    <col min="8" max="8" width="11.59765625" style="68" customWidth="1"/>
    <col min="9" max="9" width="0.59765625" style="68" customWidth="1"/>
    <col min="10" max="10" width="11.59765625" style="68" customWidth="1"/>
    <col min="11" max="11" width="0.59765625" style="68" customWidth="1"/>
    <col min="12" max="12" width="11.59765625" style="68" customWidth="1"/>
    <col min="13" max="14" width="9.3984375" style="67"/>
    <col min="15" max="15" width="11" style="67" bestFit="1" customWidth="1"/>
    <col min="16" max="16384" width="9.3984375" style="67"/>
  </cols>
  <sheetData>
    <row r="1" spans="1:12" ht="20.85" customHeight="1" x14ac:dyDescent="0.25">
      <c r="A1" s="66" t="s">
        <v>49</v>
      </c>
      <c r="B1" s="66"/>
      <c r="C1" s="66"/>
    </row>
    <row r="2" spans="1:12" ht="20.85" customHeight="1" x14ac:dyDescent="0.25">
      <c r="A2" s="66" t="s">
        <v>130</v>
      </c>
      <c r="B2" s="66"/>
      <c r="C2" s="66"/>
    </row>
    <row r="3" spans="1:12" ht="20.85" customHeight="1" x14ac:dyDescent="0.25">
      <c r="A3" s="69" t="s">
        <v>125</v>
      </c>
      <c r="B3" s="69"/>
      <c r="C3" s="69"/>
      <c r="D3" s="70"/>
      <c r="E3" s="70"/>
      <c r="F3" s="71"/>
      <c r="G3" s="71"/>
      <c r="H3" s="71"/>
      <c r="I3" s="71"/>
      <c r="J3" s="71"/>
      <c r="K3" s="71"/>
      <c r="L3" s="71"/>
    </row>
    <row r="4" spans="1:12" ht="20.85" customHeight="1" x14ac:dyDescent="0.25">
      <c r="A4" s="72"/>
      <c r="B4" s="72"/>
      <c r="C4" s="72"/>
    </row>
    <row r="5" spans="1:12" ht="20.85" customHeight="1" x14ac:dyDescent="0.25">
      <c r="A5" s="66"/>
      <c r="B5" s="66"/>
      <c r="C5" s="73"/>
      <c r="D5" s="74"/>
      <c r="E5" s="74"/>
      <c r="F5" s="173" t="s">
        <v>60</v>
      </c>
      <c r="G5" s="173"/>
      <c r="H5" s="173"/>
      <c r="I5" s="75"/>
      <c r="J5" s="173" t="s">
        <v>70</v>
      </c>
      <c r="K5" s="173"/>
      <c r="L5" s="173"/>
    </row>
    <row r="6" spans="1:12" ht="20.85" customHeight="1" x14ac:dyDescent="0.25">
      <c r="A6" s="66"/>
      <c r="B6" s="66"/>
      <c r="C6" s="76"/>
      <c r="E6" s="76"/>
      <c r="F6" s="77" t="s">
        <v>126</v>
      </c>
      <c r="G6" s="77"/>
      <c r="H6" s="77" t="s">
        <v>109</v>
      </c>
      <c r="I6" s="77"/>
      <c r="J6" s="77" t="s">
        <v>126</v>
      </c>
      <c r="K6" s="77"/>
      <c r="L6" s="77" t="s">
        <v>109</v>
      </c>
    </row>
    <row r="7" spans="1:12" ht="20.85" customHeight="1" x14ac:dyDescent="0.25">
      <c r="A7" s="66"/>
      <c r="B7" s="66"/>
      <c r="C7" s="76"/>
      <c r="D7" s="78" t="s">
        <v>0</v>
      </c>
      <c r="E7" s="76"/>
      <c r="F7" s="79" t="s">
        <v>46</v>
      </c>
      <c r="G7" s="77"/>
      <c r="H7" s="79" t="s">
        <v>46</v>
      </c>
      <c r="I7" s="77"/>
      <c r="J7" s="79" t="s">
        <v>46</v>
      </c>
      <c r="K7" s="77"/>
      <c r="L7" s="79" t="s">
        <v>46</v>
      </c>
    </row>
    <row r="8" spans="1:12" ht="8.25" customHeight="1" x14ac:dyDescent="0.25">
      <c r="A8" s="66"/>
      <c r="B8" s="66"/>
      <c r="C8" s="73"/>
      <c r="D8" s="74"/>
      <c r="E8" s="74"/>
      <c r="F8" s="54"/>
      <c r="G8" s="54"/>
      <c r="H8" s="54"/>
      <c r="I8" s="54"/>
      <c r="J8" s="54"/>
      <c r="K8" s="54"/>
      <c r="L8" s="54"/>
    </row>
    <row r="9" spans="1:12" ht="20.85" customHeight="1" x14ac:dyDescent="0.25">
      <c r="A9" s="66" t="s">
        <v>1</v>
      </c>
      <c r="B9" s="66"/>
      <c r="C9" s="73"/>
      <c r="D9" s="74"/>
      <c r="E9" s="74"/>
      <c r="F9" s="54"/>
      <c r="G9" s="54"/>
      <c r="H9" s="54"/>
      <c r="I9" s="54"/>
      <c r="J9" s="54"/>
      <c r="K9" s="54"/>
      <c r="L9" s="54"/>
    </row>
    <row r="10" spans="1:12" ht="8.25" customHeight="1" x14ac:dyDescent="0.25">
      <c r="A10" s="66"/>
      <c r="B10" s="66"/>
      <c r="C10" s="73"/>
      <c r="D10" s="74"/>
      <c r="E10" s="74"/>
      <c r="F10" s="54"/>
      <c r="G10" s="54"/>
      <c r="H10" s="54"/>
      <c r="I10" s="54"/>
      <c r="J10" s="54"/>
      <c r="K10" s="54"/>
      <c r="L10" s="54"/>
    </row>
    <row r="11" spans="1:12" ht="20.85" customHeight="1" x14ac:dyDescent="0.25">
      <c r="A11" s="66" t="s">
        <v>2</v>
      </c>
      <c r="B11" s="66"/>
      <c r="C11" s="80"/>
      <c r="D11" s="74"/>
      <c r="E11" s="74"/>
      <c r="F11" s="54"/>
      <c r="G11" s="54"/>
      <c r="H11" s="54"/>
      <c r="I11" s="54"/>
      <c r="J11" s="54"/>
      <c r="K11" s="54"/>
      <c r="L11" s="54"/>
    </row>
    <row r="12" spans="1:12" ht="8.25" customHeight="1" x14ac:dyDescent="0.25">
      <c r="A12" s="66"/>
      <c r="B12" s="66"/>
      <c r="C12" s="73"/>
      <c r="D12" s="74"/>
      <c r="E12" s="74"/>
      <c r="F12" s="54"/>
      <c r="G12" s="54"/>
      <c r="H12" s="54"/>
      <c r="I12" s="54"/>
      <c r="J12" s="54"/>
      <c r="K12" s="54"/>
      <c r="L12" s="54"/>
    </row>
    <row r="13" spans="1:12" ht="20.85" customHeight="1" x14ac:dyDescent="0.25">
      <c r="A13" s="67" t="s">
        <v>3</v>
      </c>
      <c r="C13" s="81"/>
      <c r="D13" s="82">
        <v>9</v>
      </c>
      <c r="E13" s="82"/>
      <c r="F13" s="55">
        <v>22105478</v>
      </c>
      <c r="G13" s="39"/>
      <c r="H13" s="55">
        <v>33440114</v>
      </c>
      <c r="I13" s="55"/>
      <c r="J13" s="55">
        <v>8061113</v>
      </c>
      <c r="K13" s="39"/>
      <c r="L13" s="55">
        <v>10481861</v>
      </c>
    </row>
    <row r="14" spans="1:12" ht="20.85" customHeight="1" x14ac:dyDescent="0.25">
      <c r="A14" s="67" t="s">
        <v>133</v>
      </c>
      <c r="C14" s="81"/>
      <c r="D14" s="82"/>
      <c r="E14" s="82"/>
      <c r="F14" s="39"/>
      <c r="G14" s="39"/>
      <c r="H14" s="39"/>
      <c r="I14" s="39"/>
      <c r="J14" s="55"/>
      <c r="K14" s="39"/>
      <c r="L14" s="55"/>
    </row>
    <row r="15" spans="1:12" ht="20.85" customHeight="1" x14ac:dyDescent="0.25">
      <c r="B15" s="67" t="s">
        <v>134</v>
      </c>
      <c r="C15" s="81"/>
      <c r="D15" s="82">
        <v>10</v>
      </c>
      <c r="E15" s="82"/>
      <c r="F15" s="39">
        <v>5015618</v>
      </c>
      <c r="G15" s="39"/>
      <c r="H15" s="39">
        <v>0</v>
      </c>
      <c r="I15" s="39"/>
      <c r="J15" s="55">
        <v>5015618</v>
      </c>
      <c r="K15" s="39"/>
      <c r="L15" s="55">
        <v>0</v>
      </c>
    </row>
    <row r="16" spans="1:12" ht="18" customHeight="1" x14ac:dyDescent="0.25">
      <c r="A16" s="67" t="s">
        <v>132</v>
      </c>
      <c r="C16" s="81"/>
      <c r="D16" s="82">
        <v>11</v>
      </c>
      <c r="E16" s="82"/>
      <c r="F16" s="55">
        <v>63653812</v>
      </c>
      <c r="G16" s="39"/>
      <c r="H16" s="55">
        <v>85447635</v>
      </c>
      <c r="I16" s="55"/>
      <c r="J16" s="55">
        <v>16200327</v>
      </c>
      <c r="K16" s="39"/>
      <c r="L16" s="55">
        <v>8800625</v>
      </c>
    </row>
    <row r="17" spans="1:15" ht="20.85" customHeight="1" x14ac:dyDescent="0.25">
      <c r="A17" s="67" t="s">
        <v>99</v>
      </c>
      <c r="C17" s="81"/>
      <c r="D17" s="82">
        <v>32.4</v>
      </c>
      <c r="E17" s="82"/>
      <c r="F17" s="55">
        <v>0</v>
      </c>
      <c r="G17" s="39"/>
      <c r="H17" s="55">
        <v>0</v>
      </c>
      <c r="I17" s="55"/>
      <c r="J17" s="55">
        <v>403705950</v>
      </c>
      <c r="K17" s="39"/>
      <c r="L17" s="55">
        <v>419205950</v>
      </c>
    </row>
    <row r="18" spans="1:15" ht="20.85" customHeight="1" x14ac:dyDescent="0.25">
      <c r="A18" s="67" t="s">
        <v>75</v>
      </c>
      <c r="C18" s="81"/>
      <c r="D18" s="82">
        <v>12</v>
      </c>
      <c r="E18" s="82"/>
      <c r="F18" s="39">
        <v>11050142</v>
      </c>
      <c r="G18" s="39"/>
      <c r="H18" s="39">
        <v>14399818</v>
      </c>
      <c r="I18" s="39"/>
      <c r="J18" s="39">
        <v>1253855</v>
      </c>
      <c r="K18" s="39"/>
      <c r="L18" s="39">
        <v>3666137</v>
      </c>
    </row>
    <row r="19" spans="1:15" ht="20.25" customHeight="1" x14ac:dyDescent="0.25">
      <c r="A19" s="83" t="s">
        <v>182</v>
      </c>
      <c r="B19" s="83"/>
      <c r="C19" s="84"/>
      <c r="D19" s="82"/>
      <c r="E19" s="82"/>
      <c r="F19" s="55">
        <v>37737363</v>
      </c>
      <c r="G19" s="39"/>
      <c r="H19" s="55">
        <v>38032805</v>
      </c>
      <c r="I19" s="55"/>
      <c r="J19" s="55">
        <v>3182104</v>
      </c>
      <c r="K19" s="39"/>
      <c r="L19" s="55">
        <v>3282013</v>
      </c>
    </row>
    <row r="20" spans="1:15" ht="20.85" customHeight="1" x14ac:dyDescent="0.25">
      <c r="A20" s="67" t="s">
        <v>4</v>
      </c>
      <c r="C20" s="81"/>
      <c r="D20" s="82"/>
      <c r="E20" s="82"/>
      <c r="F20" s="43">
        <v>1010791</v>
      </c>
      <c r="G20" s="39"/>
      <c r="H20" s="43">
        <v>393255</v>
      </c>
      <c r="I20" s="39"/>
      <c r="J20" s="43">
        <v>426719</v>
      </c>
      <c r="K20" s="39"/>
      <c r="L20" s="43">
        <v>117296</v>
      </c>
    </row>
    <row r="21" spans="1:15" ht="8.25" customHeight="1" x14ac:dyDescent="0.25">
      <c r="A21" s="66"/>
      <c r="B21" s="66"/>
      <c r="C21" s="73"/>
      <c r="D21" s="74"/>
      <c r="E21" s="74"/>
      <c r="F21" s="56"/>
      <c r="G21" s="56"/>
      <c r="H21" s="56"/>
      <c r="I21" s="56"/>
      <c r="J21" s="56"/>
      <c r="K21" s="56"/>
      <c r="L21" s="56"/>
    </row>
    <row r="22" spans="1:15" ht="20.85" customHeight="1" x14ac:dyDescent="0.25">
      <c r="A22" s="66" t="s">
        <v>5</v>
      </c>
      <c r="B22" s="66"/>
      <c r="C22" s="73"/>
      <c r="D22" s="82"/>
      <c r="E22" s="82"/>
      <c r="F22" s="42">
        <f>SUM(F13:F20)</f>
        <v>140573204</v>
      </c>
      <c r="G22" s="56"/>
      <c r="H22" s="42">
        <f>SUM(H13:H20)</f>
        <v>171713627</v>
      </c>
      <c r="I22" s="56"/>
      <c r="J22" s="42">
        <f>SUM(J13:J20)</f>
        <v>437845686</v>
      </c>
      <c r="K22" s="56"/>
      <c r="L22" s="42">
        <f>SUM(L13:L20)</f>
        <v>445553882</v>
      </c>
    </row>
    <row r="23" spans="1:15" ht="20.85" customHeight="1" x14ac:dyDescent="0.25">
      <c r="C23" s="81"/>
      <c r="D23" s="81"/>
      <c r="E23" s="81"/>
      <c r="F23" s="57"/>
      <c r="G23" s="57"/>
      <c r="H23" s="57"/>
      <c r="I23" s="57"/>
      <c r="J23" s="57"/>
      <c r="K23" s="57"/>
      <c r="L23" s="57"/>
    </row>
    <row r="24" spans="1:15" ht="20.85" customHeight="1" x14ac:dyDescent="0.25">
      <c r="A24" s="66" t="s">
        <v>6</v>
      </c>
      <c r="B24" s="66"/>
      <c r="C24" s="73"/>
      <c r="D24" s="74"/>
      <c r="E24" s="74"/>
      <c r="F24" s="56"/>
      <c r="G24" s="56"/>
      <c r="H24" s="56"/>
      <c r="I24" s="56"/>
      <c r="J24" s="56"/>
      <c r="K24" s="56"/>
      <c r="L24" s="56"/>
    </row>
    <row r="25" spans="1:15" ht="8.25" customHeight="1" x14ac:dyDescent="0.25">
      <c r="A25" s="66"/>
      <c r="B25" s="66"/>
      <c r="C25" s="73"/>
      <c r="D25" s="74"/>
      <c r="E25" s="74"/>
      <c r="F25" s="56"/>
      <c r="G25" s="56"/>
      <c r="H25" s="56"/>
      <c r="I25" s="56"/>
      <c r="J25" s="56"/>
      <c r="K25" s="56"/>
      <c r="L25" s="56"/>
    </row>
    <row r="26" spans="1:15" ht="20.85" customHeight="1" x14ac:dyDescent="0.25">
      <c r="A26" s="67" t="s">
        <v>133</v>
      </c>
      <c r="C26" s="81"/>
      <c r="D26" s="82"/>
      <c r="E26" s="82"/>
      <c r="F26" s="39"/>
      <c r="G26" s="39"/>
      <c r="H26" s="39"/>
      <c r="I26" s="39"/>
      <c r="J26" s="55"/>
      <c r="K26" s="39"/>
      <c r="L26" s="55"/>
    </row>
    <row r="27" spans="1:15" ht="20.85" customHeight="1" x14ac:dyDescent="0.25">
      <c r="B27" s="67" t="s">
        <v>134</v>
      </c>
      <c r="C27" s="81"/>
      <c r="D27" s="82">
        <v>10</v>
      </c>
      <c r="E27" s="82"/>
      <c r="F27" s="39">
        <v>1000000</v>
      </c>
      <c r="G27" s="39"/>
      <c r="H27" s="39">
        <v>0</v>
      </c>
      <c r="I27" s="39"/>
      <c r="J27" s="55">
        <v>0</v>
      </c>
      <c r="K27" s="39"/>
      <c r="L27" s="55">
        <v>0</v>
      </c>
    </row>
    <row r="28" spans="1:15" ht="20.85" customHeight="1" x14ac:dyDescent="0.25">
      <c r="A28" s="67" t="s">
        <v>64</v>
      </c>
      <c r="C28" s="81"/>
      <c r="D28" s="82">
        <v>13</v>
      </c>
      <c r="E28" s="82"/>
      <c r="F28" s="39">
        <v>0</v>
      </c>
      <c r="G28" s="39"/>
      <c r="H28" s="39">
        <v>0</v>
      </c>
      <c r="I28" s="39"/>
      <c r="J28" s="55">
        <v>701790000</v>
      </c>
      <c r="K28" s="39"/>
      <c r="L28" s="55">
        <v>955500000</v>
      </c>
    </row>
    <row r="29" spans="1:15" ht="20.85" customHeight="1" x14ac:dyDescent="0.25">
      <c r="A29" s="67" t="s">
        <v>162</v>
      </c>
      <c r="C29" s="81"/>
      <c r="D29" s="82">
        <v>14</v>
      </c>
      <c r="E29" s="82"/>
      <c r="F29" s="39">
        <v>0</v>
      </c>
      <c r="G29" s="39"/>
      <c r="H29" s="39">
        <v>0</v>
      </c>
      <c r="I29" s="39"/>
      <c r="J29" s="55">
        <v>0</v>
      </c>
      <c r="K29" s="39"/>
      <c r="L29" s="55">
        <v>0</v>
      </c>
    </row>
    <row r="30" spans="1:15" ht="20.85" customHeight="1" x14ac:dyDescent="0.25">
      <c r="A30" s="67" t="s">
        <v>65</v>
      </c>
      <c r="C30" s="81"/>
      <c r="D30" s="82">
        <v>15</v>
      </c>
      <c r="E30" s="82"/>
      <c r="F30" s="41">
        <v>1303997787</v>
      </c>
      <c r="G30" s="39"/>
      <c r="H30" s="41">
        <v>1326902168</v>
      </c>
      <c r="I30" s="39"/>
      <c r="J30" s="39">
        <v>11531712</v>
      </c>
      <c r="K30" s="39"/>
      <c r="L30" s="39">
        <v>11370112</v>
      </c>
      <c r="O30" s="85"/>
    </row>
    <row r="31" spans="1:15" ht="20.85" customHeight="1" x14ac:dyDescent="0.25">
      <c r="A31" s="67" t="s">
        <v>100</v>
      </c>
      <c r="C31" s="81"/>
      <c r="D31" s="82">
        <v>16</v>
      </c>
      <c r="E31" s="82"/>
      <c r="F31" s="39">
        <v>13818114</v>
      </c>
      <c r="G31" s="41"/>
      <c r="H31" s="39">
        <v>8457378</v>
      </c>
      <c r="I31" s="41"/>
      <c r="J31" s="39">
        <v>6273912</v>
      </c>
      <c r="K31" s="39"/>
      <c r="L31" s="39">
        <v>5789438</v>
      </c>
    </row>
    <row r="32" spans="1:15" ht="20.85" customHeight="1" x14ac:dyDescent="0.25">
      <c r="A32" s="67" t="s">
        <v>50</v>
      </c>
      <c r="C32" s="81"/>
      <c r="D32" s="82">
        <v>17</v>
      </c>
      <c r="E32" s="82"/>
      <c r="F32" s="41">
        <v>4219542</v>
      </c>
      <c r="G32" s="41"/>
      <c r="H32" s="41">
        <v>4113656</v>
      </c>
      <c r="I32" s="41"/>
      <c r="J32" s="41">
        <v>700813</v>
      </c>
      <c r="K32" s="41"/>
      <c r="L32" s="41">
        <v>574601</v>
      </c>
    </row>
    <row r="33" spans="1:12" ht="20.25" customHeight="1" x14ac:dyDescent="0.25">
      <c r="A33" s="83" t="s">
        <v>183</v>
      </c>
      <c r="B33" s="83"/>
      <c r="C33" s="84"/>
      <c r="D33" s="82"/>
      <c r="E33" s="82"/>
      <c r="F33" s="55">
        <v>11514054</v>
      </c>
      <c r="G33" s="39"/>
      <c r="H33" s="55">
        <v>0</v>
      </c>
      <c r="I33" s="55"/>
      <c r="J33" s="55">
        <v>0</v>
      </c>
      <c r="K33" s="39"/>
      <c r="L33" s="55">
        <v>0</v>
      </c>
    </row>
    <row r="34" spans="1:12" ht="20.85" customHeight="1" x14ac:dyDescent="0.25">
      <c r="A34" s="67" t="s">
        <v>175</v>
      </c>
      <c r="C34" s="169"/>
      <c r="D34" s="82">
        <v>18</v>
      </c>
      <c r="E34" s="82"/>
      <c r="F34" s="39">
        <v>16476411</v>
      </c>
      <c r="G34" s="39"/>
      <c r="H34" s="39">
        <v>27014302</v>
      </c>
      <c r="I34" s="39"/>
      <c r="J34" s="41">
        <v>1598444</v>
      </c>
      <c r="K34" s="39"/>
      <c r="L34" s="41">
        <v>1344329</v>
      </c>
    </row>
    <row r="35" spans="1:12" ht="20.85" customHeight="1" x14ac:dyDescent="0.25">
      <c r="A35" s="67" t="s">
        <v>7</v>
      </c>
      <c r="C35" s="81"/>
      <c r="E35" s="82"/>
      <c r="F35" s="43">
        <v>2085598</v>
      </c>
      <c r="G35" s="39"/>
      <c r="H35" s="43">
        <v>1388154</v>
      </c>
      <c r="I35" s="39"/>
      <c r="J35" s="43">
        <v>445420</v>
      </c>
      <c r="K35" s="39"/>
      <c r="L35" s="43">
        <v>322149</v>
      </c>
    </row>
    <row r="36" spans="1:12" ht="8.25" customHeight="1" x14ac:dyDescent="0.25">
      <c r="A36" s="66"/>
      <c r="B36" s="66"/>
      <c r="C36" s="73"/>
      <c r="D36" s="74"/>
      <c r="E36" s="74"/>
      <c r="F36" s="56"/>
      <c r="G36" s="56"/>
      <c r="H36" s="56"/>
      <c r="I36" s="56"/>
      <c r="J36" s="56"/>
      <c r="K36" s="56"/>
      <c r="L36" s="56"/>
    </row>
    <row r="37" spans="1:12" ht="20.85" customHeight="1" x14ac:dyDescent="0.25">
      <c r="A37" s="66" t="s">
        <v>8</v>
      </c>
      <c r="B37" s="66"/>
      <c r="C37" s="73"/>
      <c r="D37" s="82"/>
      <c r="E37" s="82"/>
      <c r="F37" s="42">
        <f>SUM(F27:F35)</f>
        <v>1353111506</v>
      </c>
      <c r="G37" s="40"/>
      <c r="H37" s="42">
        <f>SUM(H27:H35)</f>
        <v>1367875658</v>
      </c>
      <c r="I37" s="40"/>
      <c r="J37" s="42">
        <f>SUM(J27:J35)</f>
        <v>722340301</v>
      </c>
      <c r="K37" s="40"/>
      <c r="L37" s="42">
        <f>SUM(L27:L35)</f>
        <v>974900629</v>
      </c>
    </row>
    <row r="38" spans="1:12" ht="8.25" customHeight="1" x14ac:dyDescent="0.25">
      <c r="A38" s="66"/>
      <c r="B38" s="66"/>
      <c r="C38" s="73"/>
      <c r="D38" s="74"/>
      <c r="E38" s="74"/>
      <c r="F38" s="40"/>
      <c r="G38" s="40"/>
      <c r="H38" s="40"/>
      <c r="I38" s="40"/>
      <c r="J38" s="40"/>
      <c r="K38" s="40"/>
      <c r="L38" s="40"/>
    </row>
    <row r="39" spans="1:12" ht="20.85" customHeight="1" thickBot="1" x14ac:dyDescent="0.3">
      <c r="A39" s="66" t="s">
        <v>9</v>
      </c>
      <c r="B39" s="66"/>
      <c r="C39" s="73"/>
      <c r="D39" s="74"/>
      <c r="E39" s="74"/>
      <c r="F39" s="58">
        <f>SUM(F22+F37)</f>
        <v>1493684710</v>
      </c>
      <c r="G39" s="56"/>
      <c r="H39" s="58">
        <f>SUM(H22+H37)</f>
        <v>1539589285</v>
      </c>
      <c r="I39" s="56"/>
      <c r="J39" s="58">
        <f>SUM(J22+J37)</f>
        <v>1160185987</v>
      </c>
      <c r="K39" s="56"/>
      <c r="L39" s="58">
        <f>SUM(L22+L37)</f>
        <v>1420454511</v>
      </c>
    </row>
    <row r="40" spans="1:12" ht="12.75" customHeight="1" thickTop="1" x14ac:dyDescent="0.25">
      <c r="A40" s="66"/>
      <c r="B40" s="66"/>
      <c r="C40" s="73"/>
      <c r="D40" s="74"/>
      <c r="E40" s="74"/>
      <c r="F40" s="59"/>
      <c r="G40" s="54"/>
      <c r="H40" s="59"/>
      <c r="I40" s="54"/>
      <c r="J40" s="59"/>
      <c r="K40" s="54"/>
      <c r="L40" s="59"/>
    </row>
    <row r="41" spans="1:12" ht="20.85" customHeight="1" x14ac:dyDescent="0.25">
      <c r="A41" s="172"/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</row>
    <row r="42" spans="1:12" ht="19.5" customHeight="1" x14ac:dyDescent="0.25">
      <c r="A42" s="86"/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</row>
    <row r="43" spans="1:12" ht="21.9" customHeight="1" x14ac:dyDescent="0.25">
      <c r="A43" s="70" t="s">
        <v>112</v>
      </c>
      <c r="B43" s="70"/>
      <c r="C43" s="70"/>
      <c r="D43" s="70"/>
      <c r="E43" s="70"/>
      <c r="F43" s="71"/>
      <c r="G43" s="71"/>
      <c r="H43" s="71"/>
      <c r="I43" s="71"/>
      <c r="J43" s="71"/>
      <c r="K43" s="71"/>
      <c r="L43" s="71"/>
    </row>
    <row r="44" spans="1:12" ht="20.85" customHeight="1" x14ac:dyDescent="0.25">
      <c r="A44" s="66" t="s">
        <v>49</v>
      </c>
      <c r="B44" s="66"/>
      <c r="C44" s="66"/>
    </row>
    <row r="45" spans="1:12" ht="20.85" customHeight="1" x14ac:dyDescent="0.25">
      <c r="A45" s="66" t="s">
        <v>130</v>
      </c>
      <c r="B45" s="66"/>
      <c r="C45" s="66"/>
    </row>
    <row r="46" spans="1:12" ht="20.85" customHeight="1" x14ac:dyDescent="0.25">
      <c r="A46" s="69" t="str">
        <f>+A3</f>
        <v>ณ วันที่ 31 ธันวาคม พ.ศ. 2567</v>
      </c>
      <c r="B46" s="69"/>
      <c r="C46" s="69"/>
      <c r="D46" s="70"/>
      <c r="E46" s="70"/>
      <c r="F46" s="71"/>
      <c r="G46" s="71"/>
      <c r="H46" s="71"/>
      <c r="I46" s="71"/>
      <c r="J46" s="71"/>
      <c r="K46" s="71"/>
      <c r="L46" s="71"/>
    </row>
    <row r="48" spans="1:12" ht="20.85" customHeight="1" x14ac:dyDescent="0.25">
      <c r="A48" s="66"/>
      <c r="B48" s="66"/>
      <c r="C48" s="73"/>
      <c r="D48" s="74"/>
      <c r="E48" s="74"/>
      <c r="F48" s="173" t="s">
        <v>60</v>
      </c>
      <c r="G48" s="173"/>
      <c r="H48" s="173"/>
      <c r="I48" s="75"/>
      <c r="J48" s="173" t="s">
        <v>70</v>
      </c>
      <c r="K48" s="173"/>
      <c r="L48" s="173"/>
    </row>
    <row r="49" spans="1:12" ht="20.85" customHeight="1" x14ac:dyDescent="0.25">
      <c r="A49" s="66"/>
      <c r="B49" s="66"/>
      <c r="C49" s="76"/>
      <c r="E49" s="76"/>
      <c r="F49" s="77" t="s">
        <v>126</v>
      </c>
      <c r="G49" s="77"/>
      <c r="H49" s="77" t="s">
        <v>109</v>
      </c>
      <c r="I49" s="77"/>
      <c r="J49" s="77" t="s">
        <v>126</v>
      </c>
      <c r="K49" s="77"/>
      <c r="L49" s="77" t="s">
        <v>109</v>
      </c>
    </row>
    <row r="50" spans="1:12" ht="20.85" customHeight="1" x14ac:dyDescent="0.25">
      <c r="A50" s="66"/>
      <c r="B50" s="66"/>
      <c r="C50" s="76"/>
      <c r="D50" s="78" t="s">
        <v>0</v>
      </c>
      <c r="E50" s="76"/>
      <c r="F50" s="79" t="s">
        <v>46</v>
      </c>
      <c r="G50" s="77"/>
      <c r="H50" s="79" t="s">
        <v>46</v>
      </c>
      <c r="I50" s="77"/>
      <c r="J50" s="79" t="s">
        <v>46</v>
      </c>
      <c r="K50" s="77"/>
      <c r="L50" s="79" t="s">
        <v>46</v>
      </c>
    </row>
    <row r="51" spans="1:12" ht="8.25" customHeight="1" x14ac:dyDescent="0.25">
      <c r="A51" s="66"/>
      <c r="B51" s="66"/>
      <c r="C51" s="76"/>
      <c r="D51" s="74"/>
      <c r="E51" s="76"/>
      <c r="F51" s="77"/>
      <c r="G51" s="77"/>
      <c r="H51" s="77"/>
      <c r="I51" s="77"/>
      <c r="J51" s="77"/>
      <c r="K51" s="77"/>
      <c r="L51" s="77"/>
    </row>
    <row r="52" spans="1:12" ht="20.85" customHeight="1" x14ac:dyDescent="0.25">
      <c r="A52" s="66" t="s">
        <v>71</v>
      </c>
      <c r="B52" s="66"/>
      <c r="C52" s="73"/>
      <c r="F52" s="19"/>
      <c r="G52" s="19"/>
      <c r="H52" s="19"/>
      <c r="I52" s="19"/>
      <c r="J52" s="19"/>
      <c r="K52" s="19"/>
      <c r="L52" s="19"/>
    </row>
    <row r="53" spans="1:12" ht="8.25" customHeight="1" x14ac:dyDescent="0.25">
      <c r="C53" s="81"/>
      <c r="F53" s="19"/>
      <c r="G53" s="19"/>
      <c r="H53" s="19"/>
      <c r="I53" s="19"/>
      <c r="J53" s="19"/>
      <c r="K53" s="19"/>
      <c r="L53" s="19"/>
    </row>
    <row r="54" spans="1:12" ht="20.85" customHeight="1" x14ac:dyDescent="0.25">
      <c r="A54" s="66" t="s">
        <v>10</v>
      </c>
      <c r="B54" s="66"/>
      <c r="C54" s="73"/>
      <c r="F54" s="19"/>
      <c r="G54" s="19"/>
      <c r="H54" s="19"/>
      <c r="I54" s="19"/>
      <c r="J54" s="19"/>
      <c r="K54" s="19"/>
      <c r="L54" s="19"/>
    </row>
    <row r="55" spans="1:12" ht="8.25" customHeight="1" x14ac:dyDescent="0.25">
      <c r="C55" s="81"/>
      <c r="F55" s="19"/>
      <c r="G55" s="19"/>
      <c r="H55" s="19"/>
      <c r="I55" s="19"/>
      <c r="J55" s="19"/>
      <c r="K55" s="19"/>
      <c r="L55" s="19"/>
    </row>
    <row r="56" spans="1:12" ht="20.85" customHeight="1" x14ac:dyDescent="0.25">
      <c r="A56" s="67" t="s">
        <v>95</v>
      </c>
      <c r="C56" s="81"/>
      <c r="D56" s="87" t="s">
        <v>179</v>
      </c>
      <c r="E56" s="88"/>
      <c r="F56" s="2">
        <v>0</v>
      </c>
      <c r="G56" s="2"/>
      <c r="H56" s="2">
        <v>6000000</v>
      </c>
      <c r="I56" s="2"/>
      <c r="J56" s="2">
        <v>0</v>
      </c>
      <c r="K56" s="2"/>
      <c r="L56" s="2">
        <v>6000000</v>
      </c>
    </row>
    <row r="57" spans="1:12" ht="20.85" customHeight="1" x14ac:dyDescent="0.25">
      <c r="A57" s="67" t="s">
        <v>135</v>
      </c>
      <c r="C57" s="81"/>
      <c r="D57" s="87">
        <v>19</v>
      </c>
      <c r="E57" s="88"/>
      <c r="F57" s="2">
        <v>33033967</v>
      </c>
      <c r="G57" s="2"/>
      <c r="H57" s="2">
        <v>45689678</v>
      </c>
      <c r="I57" s="2"/>
      <c r="J57" s="2">
        <v>2270064</v>
      </c>
      <c r="K57" s="2"/>
      <c r="L57" s="2">
        <v>5416248</v>
      </c>
    </row>
    <row r="58" spans="1:12" ht="20.85" customHeight="1" x14ac:dyDescent="0.25">
      <c r="A58" s="67" t="s">
        <v>136</v>
      </c>
      <c r="C58" s="81"/>
      <c r="D58" s="87"/>
      <c r="E58" s="88"/>
      <c r="F58" s="60"/>
      <c r="G58" s="60"/>
      <c r="H58" s="60"/>
      <c r="I58" s="60"/>
      <c r="J58" s="60"/>
      <c r="K58" s="60"/>
      <c r="L58" s="60"/>
    </row>
    <row r="59" spans="1:12" ht="20.85" customHeight="1" x14ac:dyDescent="0.25">
      <c r="B59" s="67" t="s">
        <v>137</v>
      </c>
      <c r="C59" s="89"/>
      <c r="D59" s="87">
        <v>32.5</v>
      </c>
      <c r="E59" s="88"/>
      <c r="F59" s="2">
        <v>43908000</v>
      </c>
      <c r="G59" s="2"/>
      <c r="H59" s="2">
        <v>43908000</v>
      </c>
      <c r="I59" s="2"/>
      <c r="J59" s="2">
        <v>0</v>
      </c>
      <c r="K59" s="2"/>
      <c r="L59" s="2">
        <v>0</v>
      </c>
    </row>
    <row r="60" spans="1:12" ht="20.85" customHeight="1" x14ac:dyDescent="0.25">
      <c r="A60" s="67" t="s">
        <v>97</v>
      </c>
      <c r="C60" s="81"/>
      <c r="D60" s="87"/>
      <c r="E60" s="88"/>
      <c r="F60" s="60"/>
      <c r="G60" s="60"/>
      <c r="H60" s="60"/>
      <c r="I60" s="60"/>
      <c r="J60" s="60"/>
      <c r="K60" s="60"/>
      <c r="L60" s="60"/>
    </row>
    <row r="61" spans="1:12" ht="20.85" customHeight="1" x14ac:dyDescent="0.25">
      <c r="B61" s="67" t="s">
        <v>163</v>
      </c>
      <c r="C61" s="81"/>
      <c r="D61" s="87" t="s">
        <v>180</v>
      </c>
      <c r="E61" s="88"/>
      <c r="F61" s="60">
        <v>3000716</v>
      </c>
      <c r="G61" s="2"/>
      <c r="H61" s="60">
        <v>3173749</v>
      </c>
      <c r="I61" s="2"/>
      <c r="J61" s="2">
        <v>957430</v>
      </c>
      <c r="K61" s="2"/>
      <c r="L61" s="2">
        <v>373255</v>
      </c>
    </row>
    <row r="62" spans="1:12" ht="20.85" customHeight="1" x14ac:dyDescent="0.25">
      <c r="A62" s="67" t="s">
        <v>11</v>
      </c>
      <c r="C62" s="81"/>
      <c r="D62" s="88">
        <v>20</v>
      </c>
      <c r="E62" s="90"/>
      <c r="F62" s="25">
        <v>6810738</v>
      </c>
      <c r="G62" s="61"/>
      <c r="H62" s="25">
        <v>9240480</v>
      </c>
      <c r="I62" s="61"/>
      <c r="J62" s="25">
        <v>390850</v>
      </c>
      <c r="K62" s="61"/>
      <c r="L62" s="25">
        <v>818235</v>
      </c>
    </row>
    <row r="63" spans="1:12" ht="8.25" customHeight="1" x14ac:dyDescent="0.25">
      <c r="C63" s="81"/>
      <c r="F63" s="19"/>
      <c r="G63" s="19"/>
      <c r="H63" s="19"/>
      <c r="I63" s="19"/>
      <c r="J63" s="19"/>
      <c r="K63" s="19"/>
      <c r="L63" s="19"/>
    </row>
    <row r="64" spans="1:12" ht="20.85" customHeight="1" x14ac:dyDescent="0.25">
      <c r="A64" s="66" t="s">
        <v>12</v>
      </c>
      <c r="B64" s="66"/>
      <c r="C64" s="73"/>
      <c r="F64" s="62">
        <f>SUM(F56:F62)</f>
        <v>86753421</v>
      </c>
      <c r="G64" s="59"/>
      <c r="H64" s="62">
        <f>SUM(H56:H62)</f>
        <v>108011907</v>
      </c>
      <c r="I64" s="59"/>
      <c r="J64" s="62">
        <f>SUM(J56:J62)</f>
        <v>3618344</v>
      </c>
      <c r="K64" s="59"/>
      <c r="L64" s="62">
        <f>SUM(L56:L62)</f>
        <v>12607738</v>
      </c>
    </row>
    <row r="65" spans="1:12" ht="20.85" customHeight="1" x14ac:dyDescent="0.25">
      <c r="C65" s="81"/>
      <c r="F65" s="19"/>
      <c r="G65" s="19"/>
      <c r="H65" s="19"/>
      <c r="I65" s="19"/>
      <c r="J65" s="19"/>
      <c r="K65" s="19"/>
      <c r="L65" s="19"/>
    </row>
    <row r="66" spans="1:12" ht="20.85" customHeight="1" x14ac:dyDescent="0.25">
      <c r="A66" s="66" t="s">
        <v>13</v>
      </c>
      <c r="B66" s="66"/>
      <c r="C66" s="73"/>
      <c r="F66" s="19"/>
      <c r="G66" s="19"/>
      <c r="H66" s="19"/>
      <c r="I66" s="19"/>
      <c r="J66" s="19"/>
      <c r="K66" s="19"/>
      <c r="L66" s="19"/>
    </row>
    <row r="67" spans="1:12" ht="8.25" customHeight="1" x14ac:dyDescent="0.25">
      <c r="C67" s="81"/>
      <c r="F67" s="19"/>
      <c r="G67" s="19"/>
      <c r="H67" s="19"/>
      <c r="I67" s="19"/>
      <c r="J67" s="19"/>
      <c r="K67" s="19"/>
      <c r="L67" s="19"/>
    </row>
    <row r="68" spans="1:12" ht="20.85" customHeight="1" x14ac:dyDescent="0.25">
      <c r="A68" s="67" t="s">
        <v>136</v>
      </c>
      <c r="C68" s="81"/>
      <c r="D68" s="87">
        <v>32.5</v>
      </c>
      <c r="E68" s="88"/>
      <c r="F68" s="2">
        <v>82184000</v>
      </c>
      <c r="G68" s="2"/>
      <c r="H68" s="2">
        <v>126092000</v>
      </c>
      <c r="I68" s="2"/>
      <c r="J68" s="2">
        <v>0</v>
      </c>
      <c r="K68" s="2"/>
      <c r="L68" s="2">
        <v>0</v>
      </c>
    </row>
    <row r="69" spans="1:12" ht="20.85" customHeight="1" x14ac:dyDescent="0.25">
      <c r="A69" s="91" t="s">
        <v>164</v>
      </c>
      <c r="B69" s="91"/>
      <c r="C69" s="91"/>
      <c r="D69" s="87" t="s">
        <v>180</v>
      </c>
      <c r="E69" s="90"/>
      <c r="F69" s="2">
        <v>12512762</v>
      </c>
      <c r="G69" s="2"/>
      <c r="H69" s="2">
        <v>6907853</v>
      </c>
      <c r="I69" s="2"/>
      <c r="J69" s="2">
        <v>7005677</v>
      </c>
      <c r="K69" s="2"/>
      <c r="L69" s="2">
        <v>6907853</v>
      </c>
    </row>
    <row r="70" spans="1:12" ht="20.85" customHeight="1" x14ac:dyDescent="0.25">
      <c r="A70" s="67" t="s">
        <v>14</v>
      </c>
      <c r="C70" s="81"/>
      <c r="D70" s="88">
        <v>22</v>
      </c>
      <c r="E70" s="88"/>
      <c r="F70" s="25">
        <v>24018450</v>
      </c>
      <c r="G70" s="61"/>
      <c r="H70" s="25">
        <v>22780074</v>
      </c>
      <c r="I70" s="61"/>
      <c r="J70" s="25">
        <v>7278392</v>
      </c>
      <c r="L70" s="25">
        <v>6160169</v>
      </c>
    </row>
    <row r="71" spans="1:12" ht="8.25" customHeight="1" x14ac:dyDescent="0.25">
      <c r="C71" s="81"/>
      <c r="F71" s="19"/>
      <c r="G71" s="19"/>
      <c r="H71" s="19"/>
      <c r="I71" s="19"/>
      <c r="J71" s="19"/>
      <c r="K71" s="19"/>
      <c r="L71" s="19"/>
    </row>
    <row r="72" spans="1:12" ht="20.85" customHeight="1" x14ac:dyDescent="0.25">
      <c r="A72" s="66" t="s">
        <v>15</v>
      </c>
      <c r="B72" s="66"/>
      <c r="C72" s="73"/>
      <c r="F72" s="62">
        <f>SUM(F68:F71)</f>
        <v>118715212</v>
      </c>
      <c r="G72" s="54"/>
      <c r="H72" s="62">
        <f>SUM(H68:H71)</f>
        <v>155779927</v>
      </c>
      <c r="I72" s="54"/>
      <c r="J72" s="62">
        <f>SUM(J68:J71)</f>
        <v>14284069</v>
      </c>
      <c r="K72" s="54"/>
      <c r="L72" s="62">
        <f>SUM(L68:L71)</f>
        <v>13068022</v>
      </c>
    </row>
    <row r="73" spans="1:12" ht="8.25" customHeight="1" x14ac:dyDescent="0.25">
      <c r="C73" s="81"/>
      <c r="F73" s="19"/>
      <c r="G73" s="19"/>
      <c r="H73" s="19"/>
      <c r="I73" s="19"/>
      <c r="J73" s="19"/>
      <c r="K73" s="19"/>
      <c r="L73" s="19"/>
    </row>
    <row r="74" spans="1:12" ht="20.85" customHeight="1" x14ac:dyDescent="0.25">
      <c r="A74" s="66" t="s">
        <v>16</v>
      </c>
      <c r="B74" s="66"/>
      <c r="C74" s="73"/>
      <c r="F74" s="62">
        <f>SUM(F64+F72)</f>
        <v>205468633</v>
      </c>
      <c r="G74" s="19"/>
      <c r="H74" s="62">
        <f>SUM(H64+H72)</f>
        <v>263791834</v>
      </c>
      <c r="I74" s="19"/>
      <c r="J74" s="62">
        <f>SUM(J64+J72)</f>
        <v>17902413</v>
      </c>
      <c r="K74" s="19"/>
      <c r="L74" s="62">
        <f>SUM(L64+L72)</f>
        <v>25675760</v>
      </c>
    </row>
    <row r="75" spans="1:12" ht="22.5" customHeight="1" x14ac:dyDescent="0.25">
      <c r="A75" s="66"/>
      <c r="B75" s="66"/>
      <c r="C75" s="73"/>
      <c r="F75" s="59"/>
      <c r="G75" s="19"/>
      <c r="H75" s="59"/>
      <c r="I75" s="19"/>
      <c r="J75" s="59"/>
      <c r="K75" s="19"/>
      <c r="L75" s="59"/>
    </row>
    <row r="76" spans="1:12" ht="20.85" customHeight="1" x14ac:dyDescent="0.25">
      <c r="A76" s="66"/>
      <c r="B76" s="66"/>
      <c r="C76" s="73"/>
      <c r="F76" s="59"/>
      <c r="G76" s="19"/>
      <c r="H76" s="59"/>
      <c r="I76" s="19"/>
      <c r="J76" s="59"/>
      <c r="K76" s="19"/>
      <c r="L76" s="59"/>
    </row>
    <row r="77" spans="1:12" ht="20.85" customHeight="1" x14ac:dyDescent="0.25">
      <c r="A77" s="66"/>
      <c r="B77" s="66"/>
      <c r="C77" s="73"/>
      <c r="F77" s="59"/>
      <c r="G77" s="19"/>
      <c r="H77" s="59"/>
      <c r="I77" s="19"/>
      <c r="J77" s="59"/>
      <c r="K77" s="19"/>
      <c r="L77" s="59"/>
    </row>
    <row r="78" spans="1:12" ht="20.85" customHeight="1" x14ac:dyDescent="0.25">
      <c r="A78" s="66"/>
      <c r="B78" s="66"/>
      <c r="C78" s="73"/>
      <c r="F78" s="59"/>
      <c r="G78" s="19"/>
      <c r="H78" s="59"/>
      <c r="I78" s="19"/>
      <c r="J78" s="59"/>
      <c r="K78" s="19"/>
      <c r="L78" s="59"/>
    </row>
    <row r="79" spans="1:12" ht="20.85" customHeight="1" x14ac:dyDescent="0.25">
      <c r="F79" s="19"/>
      <c r="G79" s="19"/>
      <c r="H79" s="19"/>
      <c r="I79" s="19"/>
      <c r="J79" s="19"/>
      <c r="K79" s="19"/>
      <c r="L79" s="19"/>
    </row>
    <row r="80" spans="1:12" ht="21" customHeight="1" x14ac:dyDescent="0.25">
      <c r="F80" s="19"/>
      <c r="G80" s="19"/>
      <c r="H80" s="19"/>
      <c r="I80" s="19"/>
      <c r="J80" s="19"/>
      <c r="K80" s="19"/>
      <c r="L80" s="19"/>
    </row>
    <row r="81" spans="1:12" ht="19.5" customHeight="1" x14ac:dyDescent="0.25">
      <c r="F81" s="19"/>
      <c r="G81" s="19"/>
      <c r="H81" s="19"/>
      <c r="I81" s="19"/>
      <c r="J81" s="19"/>
      <c r="K81" s="19"/>
      <c r="L81" s="19"/>
    </row>
    <row r="82" spans="1:12" ht="20.85" customHeight="1" x14ac:dyDescent="0.25">
      <c r="A82" s="172"/>
      <c r="B82" s="172"/>
      <c r="C82" s="172"/>
      <c r="D82" s="172"/>
      <c r="E82" s="172"/>
      <c r="F82" s="172"/>
      <c r="G82" s="172"/>
      <c r="H82" s="172"/>
      <c r="I82" s="172"/>
      <c r="J82" s="172"/>
      <c r="K82" s="172"/>
      <c r="L82" s="172"/>
    </row>
    <row r="83" spans="1:12" ht="26.25" customHeight="1" x14ac:dyDescent="0.25">
      <c r="A83" s="86"/>
      <c r="B83" s="86"/>
      <c r="C83" s="86"/>
      <c r="D83" s="86"/>
      <c r="E83" s="86"/>
      <c r="F83" s="86"/>
      <c r="G83" s="86"/>
      <c r="H83" s="86"/>
      <c r="I83" s="86"/>
      <c r="J83" s="86"/>
      <c r="K83" s="86"/>
      <c r="L83" s="86"/>
    </row>
    <row r="84" spans="1:12" ht="21" customHeight="1" x14ac:dyDescent="0.25">
      <c r="A84" s="86"/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</row>
    <row r="85" spans="1:12" ht="21.9" customHeight="1" x14ac:dyDescent="0.25">
      <c r="A85" s="70" t="str">
        <f>+A43</f>
        <v>หมายเหตุประกอบงบการเงินรวมและงบการเงินเฉพาะกิจการเป็นส่วนหนึ่งของงบการเงินนี้</v>
      </c>
      <c r="B85" s="70"/>
      <c r="C85" s="70"/>
      <c r="D85" s="70"/>
      <c r="E85" s="70"/>
      <c r="F85" s="71"/>
      <c r="G85" s="71"/>
      <c r="H85" s="71"/>
      <c r="I85" s="71"/>
      <c r="J85" s="71"/>
      <c r="K85" s="71"/>
      <c r="L85" s="71"/>
    </row>
    <row r="86" spans="1:12" ht="20.85" customHeight="1" x14ac:dyDescent="0.25">
      <c r="A86" s="66" t="s">
        <v>49</v>
      </c>
      <c r="B86" s="66"/>
      <c r="C86" s="66"/>
    </row>
    <row r="87" spans="1:12" ht="20.85" customHeight="1" x14ac:dyDescent="0.25">
      <c r="A87" s="66" t="s">
        <v>130</v>
      </c>
      <c r="B87" s="66"/>
      <c r="C87" s="66"/>
    </row>
    <row r="88" spans="1:12" ht="20.85" customHeight="1" x14ac:dyDescent="0.25">
      <c r="A88" s="69" t="str">
        <f>+A46</f>
        <v>ณ วันที่ 31 ธันวาคม พ.ศ. 2567</v>
      </c>
      <c r="B88" s="69"/>
      <c r="C88" s="69"/>
      <c r="D88" s="70"/>
      <c r="E88" s="70"/>
      <c r="F88" s="71"/>
      <c r="G88" s="71"/>
      <c r="H88" s="71"/>
      <c r="I88" s="71"/>
      <c r="J88" s="71"/>
      <c r="K88" s="71"/>
      <c r="L88" s="71"/>
    </row>
    <row r="90" spans="1:12" ht="20.85" customHeight="1" x14ac:dyDescent="0.25">
      <c r="A90" s="66"/>
      <c r="B90" s="66"/>
      <c r="C90" s="73"/>
      <c r="D90" s="74"/>
      <c r="E90" s="74"/>
      <c r="F90" s="173" t="s">
        <v>60</v>
      </c>
      <c r="G90" s="173"/>
      <c r="H90" s="173"/>
      <c r="I90" s="75"/>
      <c r="J90" s="173" t="s">
        <v>70</v>
      </c>
      <c r="K90" s="173"/>
      <c r="L90" s="173"/>
    </row>
    <row r="91" spans="1:12" ht="20.85" customHeight="1" x14ac:dyDescent="0.25">
      <c r="A91" s="66"/>
      <c r="B91" s="66"/>
      <c r="C91" s="76"/>
      <c r="D91" s="74"/>
      <c r="E91" s="76"/>
      <c r="F91" s="77" t="s">
        <v>126</v>
      </c>
      <c r="G91" s="77"/>
      <c r="H91" s="77" t="s">
        <v>109</v>
      </c>
      <c r="I91" s="77"/>
      <c r="J91" s="77" t="s">
        <v>126</v>
      </c>
      <c r="K91" s="77"/>
      <c r="L91" s="77" t="s">
        <v>109</v>
      </c>
    </row>
    <row r="92" spans="1:12" ht="20.85" customHeight="1" x14ac:dyDescent="0.25">
      <c r="A92" s="66"/>
      <c r="B92" s="66"/>
      <c r="C92" s="76"/>
      <c r="D92" s="78" t="s">
        <v>0</v>
      </c>
      <c r="E92" s="76"/>
      <c r="F92" s="79" t="s">
        <v>46</v>
      </c>
      <c r="G92" s="77"/>
      <c r="H92" s="79" t="s">
        <v>46</v>
      </c>
      <c r="I92" s="77"/>
      <c r="J92" s="79" t="s">
        <v>46</v>
      </c>
      <c r="K92" s="77"/>
      <c r="L92" s="79" t="s">
        <v>46</v>
      </c>
    </row>
    <row r="93" spans="1:12" ht="8.25" customHeight="1" x14ac:dyDescent="0.25">
      <c r="A93" s="66"/>
      <c r="B93" s="66"/>
      <c r="C93" s="76"/>
      <c r="D93" s="74"/>
      <c r="E93" s="76"/>
      <c r="F93" s="77"/>
      <c r="G93" s="77"/>
      <c r="H93" s="77"/>
      <c r="I93" s="77"/>
      <c r="J93" s="77"/>
      <c r="K93" s="77"/>
      <c r="L93" s="77"/>
    </row>
    <row r="94" spans="1:12" ht="20.85" customHeight="1" x14ac:dyDescent="0.25">
      <c r="A94" s="66" t="s">
        <v>71</v>
      </c>
      <c r="B94" s="66"/>
      <c r="C94" s="73"/>
      <c r="F94" s="19"/>
      <c r="G94" s="19"/>
      <c r="H94" s="19"/>
      <c r="I94" s="19"/>
      <c r="J94" s="19"/>
      <c r="K94" s="19"/>
      <c r="L94" s="19"/>
    </row>
    <row r="95" spans="1:12" ht="8.25" customHeight="1" x14ac:dyDescent="0.25">
      <c r="C95" s="81"/>
      <c r="F95" s="19"/>
      <c r="G95" s="19"/>
      <c r="H95" s="19"/>
      <c r="I95" s="19"/>
      <c r="J95" s="19"/>
      <c r="K95" s="19"/>
      <c r="L95" s="19"/>
    </row>
    <row r="96" spans="1:12" ht="20.85" customHeight="1" x14ac:dyDescent="0.25">
      <c r="A96" s="66" t="s">
        <v>72</v>
      </c>
      <c r="B96" s="66"/>
      <c r="C96" s="73"/>
      <c r="F96" s="19"/>
      <c r="G96" s="19"/>
      <c r="H96" s="19"/>
      <c r="I96" s="19"/>
      <c r="J96" s="19"/>
      <c r="K96" s="19"/>
      <c r="L96" s="19"/>
    </row>
    <row r="97" spans="1:12" ht="8.25" customHeight="1" x14ac:dyDescent="0.25">
      <c r="C97" s="81"/>
      <c r="F97" s="19"/>
      <c r="G97" s="19"/>
      <c r="H97" s="19"/>
      <c r="I97" s="19"/>
      <c r="J97" s="19"/>
      <c r="K97" s="19"/>
      <c r="L97" s="19"/>
    </row>
    <row r="98" spans="1:12" ht="20.85" customHeight="1" x14ac:dyDescent="0.25">
      <c r="A98" s="67" t="s">
        <v>17</v>
      </c>
      <c r="C98" s="81"/>
      <c r="F98" s="19"/>
      <c r="G98" s="19"/>
      <c r="H98" s="19"/>
      <c r="I98" s="19"/>
      <c r="J98" s="19"/>
      <c r="K98" s="19"/>
      <c r="L98" s="19"/>
    </row>
    <row r="99" spans="1:12" ht="20.85" customHeight="1" x14ac:dyDescent="0.25">
      <c r="B99" s="67" t="s">
        <v>18</v>
      </c>
      <c r="D99" s="87"/>
      <c r="F99" s="19"/>
      <c r="G99" s="19"/>
      <c r="H99" s="19"/>
      <c r="I99" s="19"/>
      <c r="J99" s="19"/>
      <c r="K99" s="19"/>
      <c r="L99" s="19"/>
    </row>
    <row r="100" spans="1:12" ht="20.85" customHeight="1" x14ac:dyDescent="0.25">
      <c r="C100" s="67" t="s">
        <v>69</v>
      </c>
      <c r="D100" s="88"/>
      <c r="E100" s="88"/>
      <c r="F100" s="1"/>
      <c r="G100" s="1"/>
      <c r="H100" s="1"/>
      <c r="I100" s="2"/>
      <c r="J100" s="1"/>
      <c r="K100" s="2"/>
      <c r="L100" s="1"/>
    </row>
    <row r="101" spans="1:12" ht="20.85" customHeight="1" thickBot="1" x14ac:dyDescent="0.3">
      <c r="C101" s="67" t="s">
        <v>51</v>
      </c>
      <c r="D101" s="88">
        <v>23</v>
      </c>
      <c r="E101" s="88"/>
      <c r="F101" s="3">
        <v>781629851</v>
      </c>
      <c r="G101" s="1"/>
      <c r="H101" s="3">
        <v>781629851</v>
      </c>
      <c r="I101" s="2"/>
      <c r="J101" s="3">
        <v>781629851</v>
      </c>
      <c r="K101" s="2"/>
      <c r="L101" s="3">
        <v>781629851</v>
      </c>
    </row>
    <row r="102" spans="1:12" ht="8.25" customHeight="1" thickTop="1" x14ac:dyDescent="0.25">
      <c r="C102" s="81"/>
      <c r="D102" s="92"/>
      <c r="E102" s="93"/>
      <c r="F102" s="4"/>
      <c r="G102" s="4"/>
      <c r="H102" s="4"/>
      <c r="I102" s="4"/>
      <c r="J102" s="4"/>
      <c r="K102" s="94"/>
      <c r="L102" s="4"/>
    </row>
    <row r="103" spans="1:12" ht="20.85" customHeight="1" x14ac:dyDescent="0.25">
      <c r="B103" s="67" t="s">
        <v>19</v>
      </c>
      <c r="D103" s="88"/>
      <c r="E103" s="88"/>
      <c r="F103" s="95"/>
      <c r="G103" s="95"/>
      <c r="H103" s="95"/>
      <c r="I103" s="95"/>
      <c r="J103" s="95"/>
      <c r="K103" s="95"/>
      <c r="L103" s="95"/>
    </row>
    <row r="104" spans="1:12" ht="20.85" customHeight="1" x14ac:dyDescent="0.25">
      <c r="C104" s="67" t="s">
        <v>82</v>
      </c>
      <c r="D104" s="90"/>
      <c r="E104" s="90"/>
      <c r="F104" s="90"/>
      <c r="G104" s="90"/>
      <c r="H104" s="90"/>
      <c r="I104" s="90"/>
      <c r="J104" s="95"/>
      <c r="K104" s="90"/>
      <c r="L104" s="95"/>
    </row>
    <row r="105" spans="1:12" ht="20.85" customHeight="1" x14ac:dyDescent="0.25">
      <c r="C105" s="67" t="s">
        <v>52</v>
      </c>
      <c r="D105" s="88">
        <v>23</v>
      </c>
      <c r="F105" s="2">
        <v>781628733</v>
      </c>
      <c r="G105" s="2"/>
      <c r="H105" s="2">
        <v>781628733</v>
      </c>
      <c r="I105" s="2"/>
      <c r="J105" s="2">
        <v>781628733</v>
      </c>
      <c r="K105" s="1"/>
      <c r="L105" s="2">
        <v>781628733</v>
      </c>
    </row>
    <row r="106" spans="1:12" ht="20.85" customHeight="1" x14ac:dyDescent="0.25">
      <c r="A106" s="67" t="s">
        <v>48</v>
      </c>
      <c r="D106" s="88">
        <v>23</v>
      </c>
      <c r="E106" s="88"/>
      <c r="F106" s="2">
        <v>355634943</v>
      </c>
      <c r="G106" s="2"/>
      <c r="H106" s="2">
        <v>906214683</v>
      </c>
      <c r="I106" s="2"/>
      <c r="J106" s="2">
        <v>355634943</v>
      </c>
      <c r="K106" s="1"/>
      <c r="L106" s="2">
        <v>906214683</v>
      </c>
    </row>
    <row r="107" spans="1:12" ht="20.85" customHeight="1" x14ac:dyDescent="0.25">
      <c r="A107" s="67" t="s">
        <v>138</v>
      </c>
      <c r="C107" s="81"/>
      <c r="D107" s="88"/>
      <c r="E107" s="88"/>
      <c r="F107" s="60"/>
      <c r="G107" s="60"/>
      <c r="H107" s="60"/>
      <c r="I107" s="60"/>
      <c r="J107" s="60"/>
      <c r="K107" s="60"/>
      <c r="L107" s="60"/>
    </row>
    <row r="108" spans="1:12" ht="20.85" customHeight="1" x14ac:dyDescent="0.25">
      <c r="B108" s="67" t="s">
        <v>37</v>
      </c>
      <c r="D108" s="88">
        <v>24</v>
      </c>
      <c r="E108" s="88"/>
      <c r="F108" s="2">
        <v>0</v>
      </c>
      <c r="G108" s="2"/>
      <c r="H108" s="2">
        <v>10658657</v>
      </c>
      <c r="I108" s="2"/>
      <c r="J108" s="2">
        <v>0</v>
      </c>
      <c r="K108" s="1"/>
      <c r="L108" s="2">
        <v>10658657</v>
      </c>
    </row>
    <row r="109" spans="1:12" ht="20.85" customHeight="1" x14ac:dyDescent="0.25">
      <c r="B109" s="67" t="s">
        <v>107</v>
      </c>
      <c r="D109" s="88"/>
      <c r="E109" s="88"/>
      <c r="F109" s="23">
        <v>150952401</v>
      </c>
      <c r="G109" s="2"/>
      <c r="H109" s="23">
        <v>-422704622</v>
      </c>
      <c r="I109" s="2"/>
      <c r="J109" s="23">
        <v>5019898</v>
      </c>
      <c r="K109" s="2"/>
      <c r="L109" s="23">
        <v>-303723322</v>
      </c>
    </row>
    <row r="110" spans="1:12" ht="8.25" customHeight="1" x14ac:dyDescent="0.25">
      <c r="C110" s="81"/>
      <c r="F110" s="19"/>
      <c r="G110" s="19"/>
      <c r="H110" s="19"/>
      <c r="I110" s="19"/>
      <c r="J110" s="19"/>
      <c r="K110" s="19"/>
      <c r="L110" s="19"/>
    </row>
    <row r="111" spans="1:12" ht="20.85" customHeight="1" x14ac:dyDescent="0.25">
      <c r="A111" s="67" t="s">
        <v>76</v>
      </c>
      <c r="C111" s="81"/>
      <c r="F111" s="54">
        <f>SUM(F105:F109)</f>
        <v>1288216077</v>
      </c>
      <c r="G111" s="54"/>
      <c r="H111" s="54">
        <f>SUM(H105:H109)</f>
        <v>1275797451</v>
      </c>
      <c r="I111" s="54"/>
      <c r="J111" s="54">
        <f>SUM(J105:J109)</f>
        <v>1142283574</v>
      </c>
      <c r="K111" s="54"/>
      <c r="L111" s="54">
        <f>SUM(L105:L109)</f>
        <v>1394778751</v>
      </c>
    </row>
    <row r="112" spans="1:12" ht="20.85" customHeight="1" x14ac:dyDescent="0.25">
      <c r="A112" s="67" t="s">
        <v>21</v>
      </c>
      <c r="C112" s="81"/>
      <c r="D112" s="82"/>
      <c r="F112" s="23">
        <v>0</v>
      </c>
      <c r="G112" s="60"/>
      <c r="H112" s="23">
        <v>0</v>
      </c>
      <c r="I112" s="2"/>
      <c r="J112" s="25">
        <v>0</v>
      </c>
      <c r="K112" s="2"/>
      <c r="L112" s="25">
        <v>0</v>
      </c>
    </row>
    <row r="113" spans="1:12" ht="8.25" customHeight="1" x14ac:dyDescent="0.25">
      <c r="A113" s="66"/>
      <c r="B113" s="66"/>
      <c r="C113" s="73"/>
      <c r="F113" s="19"/>
      <c r="G113" s="19"/>
      <c r="H113" s="19"/>
      <c r="I113" s="19"/>
      <c r="J113" s="19"/>
      <c r="K113" s="19"/>
      <c r="L113" s="19"/>
    </row>
    <row r="114" spans="1:12" ht="20.85" customHeight="1" x14ac:dyDescent="0.25">
      <c r="A114" s="66" t="s">
        <v>73</v>
      </c>
      <c r="B114" s="66"/>
      <c r="C114" s="73"/>
      <c r="F114" s="62">
        <f>SUM(F111:F112)</f>
        <v>1288216077</v>
      </c>
      <c r="G114" s="54"/>
      <c r="H114" s="62">
        <f>SUM(H111:H112)</f>
        <v>1275797451</v>
      </c>
      <c r="I114" s="54"/>
      <c r="J114" s="62">
        <f>SUM(J111:J112)</f>
        <v>1142283574</v>
      </c>
      <c r="K114" s="54"/>
      <c r="L114" s="62">
        <f>SUM(L111:L112)</f>
        <v>1394778751</v>
      </c>
    </row>
    <row r="115" spans="1:12" ht="8.25" customHeight="1" x14ac:dyDescent="0.25">
      <c r="C115" s="81"/>
      <c r="F115" s="19"/>
      <c r="G115" s="19"/>
      <c r="H115" s="19"/>
      <c r="I115" s="19"/>
      <c r="J115" s="19"/>
      <c r="K115" s="19"/>
      <c r="L115" s="19"/>
    </row>
    <row r="116" spans="1:12" ht="20.85" customHeight="1" thickBot="1" x14ac:dyDescent="0.3">
      <c r="A116" s="66" t="s">
        <v>74</v>
      </c>
      <c r="B116" s="66"/>
      <c r="C116" s="73"/>
      <c r="F116" s="63">
        <f>SUM(F74+F114)</f>
        <v>1493684710</v>
      </c>
      <c r="G116" s="59"/>
      <c r="H116" s="63">
        <f>SUM(H74+H114)</f>
        <v>1539589285</v>
      </c>
      <c r="I116" s="59"/>
      <c r="J116" s="63">
        <f>SUM(J74+J114)</f>
        <v>1160185987</v>
      </c>
      <c r="K116" s="59"/>
      <c r="L116" s="63">
        <f>SUM(L74+L114)</f>
        <v>1420454511</v>
      </c>
    </row>
    <row r="117" spans="1:12" ht="20.85" customHeight="1" thickTop="1" x14ac:dyDescent="0.25">
      <c r="A117" s="66"/>
      <c r="B117" s="66"/>
      <c r="C117" s="73"/>
      <c r="F117" s="64"/>
      <c r="G117" s="64"/>
      <c r="H117" s="64"/>
      <c r="I117" s="64"/>
      <c r="J117" s="64"/>
      <c r="K117" s="64"/>
      <c r="L117" s="64"/>
    </row>
    <row r="118" spans="1:12" ht="20.85" customHeight="1" x14ac:dyDescent="0.25">
      <c r="A118" s="66"/>
      <c r="B118" s="66"/>
      <c r="C118" s="73"/>
      <c r="F118" s="64"/>
      <c r="G118" s="64"/>
      <c r="H118" s="64"/>
      <c r="I118" s="64"/>
      <c r="J118" s="64"/>
      <c r="K118" s="64"/>
      <c r="L118" s="64"/>
    </row>
    <row r="119" spans="1:12" ht="12.75" customHeight="1" x14ac:dyDescent="0.25">
      <c r="A119" s="66"/>
      <c r="B119" s="66"/>
      <c r="C119" s="73"/>
      <c r="F119" s="64"/>
      <c r="G119" s="64"/>
      <c r="H119" s="64"/>
      <c r="I119" s="64"/>
      <c r="J119" s="64"/>
      <c r="K119" s="64"/>
      <c r="L119" s="64"/>
    </row>
    <row r="120" spans="1:12" ht="20.85" customHeight="1" x14ac:dyDescent="0.25">
      <c r="A120" s="66"/>
      <c r="B120" s="66"/>
      <c r="C120" s="73"/>
      <c r="F120" s="64"/>
      <c r="G120" s="64"/>
      <c r="H120" s="64"/>
      <c r="I120" s="64"/>
      <c r="J120" s="64"/>
      <c r="K120" s="64"/>
      <c r="L120" s="64"/>
    </row>
    <row r="121" spans="1:12" ht="20.85" customHeight="1" x14ac:dyDescent="0.25">
      <c r="A121" s="66"/>
      <c r="B121" s="66"/>
      <c r="C121" s="73"/>
      <c r="F121" s="64"/>
      <c r="G121" s="64"/>
      <c r="H121" s="64"/>
      <c r="I121" s="64"/>
      <c r="J121" s="64"/>
      <c r="K121" s="64"/>
      <c r="L121" s="64"/>
    </row>
    <row r="122" spans="1:12" ht="20.85" customHeight="1" x14ac:dyDescent="0.25">
      <c r="A122" s="66"/>
      <c r="B122" s="66"/>
      <c r="C122" s="73"/>
      <c r="F122" s="64"/>
      <c r="G122" s="64"/>
      <c r="H122" s="64"/>
      <c r="I122" s="64"/>
      <c r="J122" s="64"/>
      <c r="K122" s="64"/>
      <c r="L122" s="64"/>
    </row>
    <row r="123" spans="1:12" ht="20.85" customHeight="1" x14ac:dyDescent="0.25">
      <c r="A123" s="66"/>
      <c r="B123" s="66"/>
      <c r="C123" s="73"/>
      <c r="F123" s="64"/>
      <c r="G123" s="64"/>
      <c r="H123" s="64"/>
      <c r="I123" s="64"/>
      <c r="J123" s="64"/>
      <c r="K123" s="64"/>
      <c r="L123" s="64"/>
    </row>
    <row r="124" spans="1:12" ht="19.5" customHeight="1" x14ac:dyDescent="0.25">
      <c r="A124" s="66"/>
      <c r="B124" s="66"/>
      <c r="C124" s="73"/>
      <c r="F124" s="64"/>
      <c r="G124" s="64"/>
      <c r="H124" s="64"/>
      <c r="I124" s="64"/>
      <c r="J124" s="64"/>
      <c r="K124" s="64"/>
      <c r="L124" s="64"/>
    </row>
    <row r="125" spans="1:12" ht="15.75" customHeight="1" x14ac:dyDescent="0.25">
      <c r="A125" s="66"/>
      <c r="B125" s="66"/>
      <c r="C125" s="73"/>
      <c r="F125" s="64"/>
      <c r="G125" s="64"/>
      <c r="H125" s="64"/>
      <c r="I125" s="64"/>
      <c r="J125" s="64"/>
      <c r="K125" s="64"/>
      <c r="L125" s="64"/>
    </row>
    <row r="126" spans="1:12" ht="20.85" customHeight="1" x14ac:dyDescent="0.25">
      <c r="A126" s="172"/>
      <c r="B126" s="172"/>
      <c r="C126" s="172"/>
      <c r="D126" s="172"/>
      <c r="E126" s="172"/>
      <c r="F126" s="172"/>
      <c r="G126" s="172"/>
      <c r="H126" s="172"/>
      <c r="I126" s="172"/>
      <c r="J126" s="172"/>
      <c r="K126" s="172"/>
      <c r="L126" s="172"/>
    </row>
    <row r="127" spans="1:12" ht="20.25" customHeight="1" x14ac:dyDescent="0.25">
      <c r="A127" s="86"/>
      <c r="B127" s="86"/>
      <c r="C127" s="86"/>
      <c r="D127" s="86"/>
      <c r="E127" s="86"/>
      <c r="F127" s="86"/>
      <c r="G127" s="86"/>
      <c r="H127" s="86"/>
      <c r="I127" s="86"/>
      <c r="J127" s="96"/>
      <c r="K127" s="86"/>
      <c r="L127" s="96"/>
    </row>
    <row r="128" spans="1:12" ht="21.9" customHeight="1" x14ac:dyDescent="0.25">
      <c r="A128" s="70" t="str">
        <f>+A85</f>
        <v>หมายเหตุประกอบงบการเงินรวมและงบการเงินเฉพาะกิจการเป็นส่วนหนึ่งของงบการเงินนี้</v>
      </c>
      <c r="B128" s="70"/>
      <c r="C128" s="70"/>
      <c r="D128" s="70"/>
      <c r="E128" s="70"/>
      <c r="F128" s="71"/>
      <c r="G128" s="71"/>
      <c r="H128" s="71"/>
      <c r="I128" s="71"/>
      <c r="J128" s="71"/>
      <c r="K128" s="71"/>
      <c r="L128" s="71"/>
    </row>
  </sheetData>
  <mergeCells count="9">
    <mergeCell ref="A126:L126"/>
    <mergeCell ref="A41:L41"/>
    <mergeCell ref="A82:L82"/>
    <mergeCell ref="F5:H5"/>
    <mergeCell ref="J5:L5"/>
    <mergeCell ref="F48:H48"/>
    <mergeCell ref="J48:L48"/>
    <mergeCell ref="F90:H90"/>
    <mergeCell ref="J90:L90"/>
  </mergeCells>
  <pageMargins left="0.78740157480314965" right="0.51181102362204722" top="0.51181102362204722" bottom="0.59055118110236227" header="0.47244094488188981" footer="0.39370078740157483"/>
  <pageSetup paperSize="9" scale="90" firstPageNumber="6" fitToHeight="3" orientation="portrait" useFirstPageNumber="1" horizontalDpi="1200" verticalDpi="1200" r:id="rId1"/>
  <headerFooter>
    <oddFooter>&amp;R&amp;"Browallia New,Regular"&amp;13&amp;P</oddFooter>
  </headerFooter>
  <rowBreaks count="2" manualBreakCount="2">
    <brk id="43" max="16383" man="1"/>
    <brk id="8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3"/>
  <sheetViews>
    <sheetView topLeftCell="A24" zoomScale="72" zoomScaleNormal="110" zoomScaleSheetLayoutView="90" workbookViewId="0">
      <selection activeCell="A51" sqref="A51:J51"/>
    </sheetView>
  </sheetViews>
  <sheetFormatPr defaultColWidth="9.3984375" defaultRowHeight="18" customHeight="1" x14ac:dyDescent="0.25"/>
  <cols>
    <col min="1" max="1" width="45.3984375" style="67" customWidth="1"/>
    <col min="2" max="2" width="7.59765625" style="67" customWidth="1"/>
    <col min="3" max="3" width="0.59765625" style="67" customWidth="1"/>
    <col min="4" max="4" width="11.09765625" style="68" bestFit="1" customWidth="1"/>
    <col min="5" max="5" width="0.59765625" style="68" customWidth="1"/>
    <col min="6" max="6" width="11.09765625" style="68" bestFit="1" customWidth="1"/>
    <col min="7" max="7" width="0.59765625" style="68" customWidth="1"/>
    <col min="8" max="8" width="11.3984375" style="68" customWidth="1"/>
    <col min="9" max="9" width="0.59765625" style="68" customWidth="1"/>
    <col min="10" max="10" width="10.59765625" style="68" customWidth="1"/>
    <col min="11" max="11" width="9.3984375" style="67"/>
    <col min="12" max="12" width="9.59765625" style="67" bestFit="1" customWidth="1"/>
    <col min="13" max="13" width="12.3984375" style="67" bestFit="1" customWidth="1"/>
    <col min="14" max="16384" width="9.3984375" style="67"/>
  </cols>
  <sheetData>
    <row r="1" spans="1:10" ht="21.75" customHeight="1" x14ac:dyDescent="0.25">
      <c r="A1" s="66" t="s">
        <v>49</v>
      </c>
    </row>
    <row r="2" spans="1:10" ht="21.75" customHeight="1" x14ac:dyDescent="0.25">
      <c r="A2" s="156" t="s">
        <v>57</v>
      </c>
    </row>
    <row r="3" spans="1:10" ht="21.75" customHeight="1" x14ac:dyDescent="0.25">
      <c r="A3" s="157" t="s">
        <v>127</v>
      </c>
      <c r="B3" s="70"/>
      <c r="C3" s="70"/>
      <c r="D3" s="71"/>
      <c r="E3" s="71"/>
      <c r="F3" s="71"/>
      <c r="G3" s="71"/>
      <c r="H3" s="71"/>
      <c r="I3" s="71"/>
      <c r="J3" s="71"/>
    </row>
    <row r="4" spans="1:10" ht="20.100000000000001" customHeight="1" x14ac:dyDescent="0.25"/>
    <row r="5" spans="1:10" ht="20.100000000000001" customHeight="1" x14ac:dyDescent="0.25">
      <c r="A5" s="73"/>
      <c r="B5" s="74"/>
      <c r="C5" s="74"/>
      <c r="D5" s="173" t="s">
        <v>60</v>
      </c>
      <c r="E5" s="173"/>
      <c r="F5" s="173"/>
      <c r="G5" s="154"/>
      <c r="H5" s="173" t="s">
        <v>70</v>
      </c>
      <c r="I5" s="173"/>
      <c r="J5" s="173"/>
    </row>
    <row r="6" spans="1:10" ht="20.100000000000001" customHeight="1" x14ac:dyDescent="0.25">
      <c r="A6" s="76"/>
      <c r="C6" s="76"/>
      <c r="D6" s="77" t="s">
        <v>126</v>
      </c>
      <c r="E6" s="77"/>
      <c r="F6" s="77" t="s">
        <v>109</v>
      </c>
      <c r="G6" s="77"/>
      <c r="H6" s="77" t="s">
        <v>126</v>
      </c>
      <c r="I6" s="77"/>
      <c r="J6" s="77" t="s">
        <v>109</v>
      </c>
    </row>
    <row r="7" spans="1:10" ht="20.100000000000001" customHeight="1" x14ac:dyDescent="0.25">
      <c r="A7" s="76"/>
      <c r="B7" s="78" t="s">
        <v>0</v>
      </c>
      <c r="C7" s="76"/>
      <c r="D7" s="79" t="s">
        <v>46</v>
      </c>
      <c r="E7" s="77"/>
      <c r="F7" s="79" t="s">
        <v>46</v>
      </c>
      <c r="G7" s="77"/>
      <c r="H7" s="79" t="s">
        <v>46</v>
      </c>
      <c r="I7" s="77"/>
      <c r="J7" s="79" t="s">
        <v>46</v>
      </c>
    </row>
    <row r="8" spans="1:10" ht="3.9" customHeight="1" x14ac:dyDescent="0.25">
      <c r="A8" s="76"/>
      <c r="B8" s="74"/>
      <c r="C8" s="76"/>
      <c r="D8" s="77"/>
      <c r="E8" s="77"/>
      <c r="F8" s="77"/>
      <c r="G8" s="77"/>
      <c r="H8" s="77"/>
      <c r="I8" s="77"/>
      <c r="J8" s="77"/>
    </row>
    <row r="9" spans="1:10" ht="20.100000000000001" customHeight="1" x14ac:dyDescent="0.25">
      <c r="A9" s="73" t="s">
        <v>38</v>
      </c>
      <c r="D9" s="19"/>
      <c r="E9" s="19"/>
      <c r="F9" s="19"/>
      <c r="G9" s="19"/>
      <c r="H9" s="19"/>
      <c r="I9" s="19"/>
      <c r="J9" s="19"/>
    </row>
    <row r="10" spans="1:10" ht="3.9" customHeight="1" x14ac:dyDescent="0.25">
      <c r="A10" s="81"/>
      <c r="B10" s="87"/>
      <c r="D10" s="19"/>
      <c r="E10" s="19"/>
      <c r="F10" s="19"/>
      <c r="G10" s="19"/>
      <c r="H10" s="19"/>
      <c r="I10" s="19"/>
      <c r="J10" s="19"/>
    </row>
    <row r="11" spans="1:10" ht="20.100000000000001" customHeight="1" x14ac:dyDescent="0.25">
      <c r="A11" s="81" t="s">
        <v>45</v>
      </c>
      <c r="B11" s="87"/>
      <c r="D11" s="20">
        <v>460319617</v>
      </c>
      <c r="E11" s="21"/>
      <c r="F11" s="20">
        <v>446563363</v>
      </c>
      <c r="G11" s="20"/>
      <c r="H11" s="20">
        <v>43338392</v>
      </c>
      <c r="I11" s="20"/>
      <c r="J11" s="20">
        <v>41071694</v>
      </c>
    </row>
    <row r="12" spans="1:10" ht="20.100000000000001" customHeight="1" x14ac:dyDescent="0.25">
      <c r="A12" s="81" t="s">
        <v>77</v>
      </c>
      <c r="B12" s="87"/>
      <c r="D12" s="21">
        <v>4506511</v>
      </c>
      <c r="E12" s="21"/>
      <c r="F12" s="21">
        <v>4221521</v>
      </c>
      <c r="G12" s="21"/>
      <c r="H12" s="21">
        <v>0</v>
      </c>
      <c r="I12" s="21"/>
      <c r="J12" s="21">
        <v>0</v>
      </c>
    </row>
    <row r="13" spans="1:10" ht="20.100000000000001" customHeight="1" x14ac:dyDescent="0.25">
      <c r="A13" s="81" t="s">
        <v>139</v>
      </c>
      <c r="B13" s="87">
        <v>25</v>
      </c>
      <c r="D13" s="16">
        <v>7817347</v>
      </c>
      <c r="E13" s="21"/>
      <c r="F13" s="16">
        <v>0</v>
      </c>
      <c r="G13" s="21"/>
      <c r="H13" s="16">
        <v>0</v>
      </c>
      <c r="I13" s="21"/>
      <c r="J13" s="16">
        <v>0</v>
      </c>
    </row>
    <row r="14" spans="1:10" ht="3.9" customHeight="1" x14ac:dyDescent="0.25">
      <c r="A14" s="158"/>
      <c r="B14" s="87"/>
      <c r="D14" s="21"/>
      <c r="E14" s="21"/>
      <c r="F14" s="21"/>
      <c r="G14" s="21"/>
      <c r="H14" s="21"/>
      <c r="I14" s="21"/>
      <c r="J14" s="21"/>
    </row>
    <row r="15" spans="1:10" ht="20.100000000000001" customHeight="1" x14ac:dyDescent="0.25">
      <c r="A15" s="73" t="s">
        <v>39</v>
      </c>
      <c r="B15" s="87"/>
      <c r="D15" s="16">
        <f>SUM(D11:D14)</f>
        <v>472643475</v>
      </c>
      <c r="E15" s="21"/>
      <c r="F15" s="16">
        <f>SUM(F11:F14)</f>
        <v>450784884</v>
      </c>
      <c r="G15" s="21"/>
      <c r="H15" s="16">
        <f>SUM(H11:H14)</f>
        <v>43338392</v>
      </c>
      <c r="I15" s="21"/>
      <c r="J15" s="16">
        <f>SUM(J11:J14)</f>
        <v>41071694</v>
      </c>
    </row>
    <row r="16" spans="1:10" ht="15" customHeight="1" x14ac:dyDescent="0.25">
      <c r="A16" s="159"/>
      <c r="B16" s="87"/>
      <c r="D16" s="20"/>
      <c r="E16" s="20"/>
      <c r="F16" s="20"/>
      <c r="G16" s="21"/>
      <c r="H16" s="20"/>
      <c r="I16" s="21"/>
      <c r="J16" s="20"/>
    </row>
    <row r="17" spans="1:13" ht="20.100000000000001" customHeight="1" x14ac:dyDescent="0.25">
      <c r="A17" s="73" t="s">
        <v>40</v>
      </c>
      <c r="B17" s="87"/>
      <c r="D17" s="155"/>
      <c r="E17" s="155"/>
      <c r="F17" s="155"/>
      <c r="G17" s="155"/>
      <c r="H17" s="155"/>
      <c r="I17" s="21"/>
      <c r="J17" s="155"/>
    </row>
    <row r="18" spans="1:13" ht="3.9" customHeight="1" x14ac:dyDescent="0.25">
      <c r="A18" s="81"/>
      <c r="B18" s="87"/>
      <c r="D18" s="22"/>
      <c r="E18" s="22"/>
      <c r="F18" s="22"/>
      <c r="G18" s="21"/>
      <c r="H18" s="22"/>
      <c r="I18" s="21"/>
      <c r="J18" s="22"/>
    </row>
    <row r="19" spans="1:13" ht="20.100000000000001" customHeight="1" x14ac:dyDescent="0.25">
      <c r="A19" s="81" t="s">
        <v>41</v>
      </c>
      <c r="B19" s="87"/>
      <c r="D19" s="20">
        <v>-318293049</v>
      </c>
      <c r="E19" s="21"/>
      <c r="F19" s="20">
        <v>-307596257</v>
      </c>
      <c r="G19" s="21"/>
      <c r="H19" s="20">
        <v>-37498768</v>
      </c>
      <c r="I19" s="21"/>
      <c r="J19" s="20">
        <v>-34676547</v>
      </c>
    </row>
    <row r="20" spans="1:13" ht="20.100000000000001" customHeight="1" x14ac:dyDescent="0.25">
      <c r="A20" s="81" t="s">
        <v>42</v>
      </c>
      <c r="B20" s="87"/>
      <c r="D20" s="16">
        <v>-1768236</v>
      </c>
      <c r="E20" s="21"/>
      <c r="F20" s="16">
        <v>-1640167</v>
      </c>
      <c r="G20" s="21"/>
      <c r="H20" s="16">
        <v>0</v>
      </c>
      <c r="I20" s="21"/>
      <c r="J20" s="16">
        <v>0</v>
      </c>
    </row>
    <row r="21" spans="1:13" ht="3.9" customHeight="1" x14ac:dyDescent="0.25">
      <c r="A21" s="81"/>
      <c r="B21" s="87"/>
      <c r="D21" s="21"/>
      <c r="E21" s="21"/>
      <c r="F21" s="21"/>
      <c r="G21" s="21"/>
      <c r="H21" s="21"/>
      <c r="I21" s="21"/>
      <c r="J21" s="21"/>
    </row>
    <row r="22" spans="1:13" ht="20.100000000000001" customHeight="1" x14ac:dyDescent="0.25">
      <c r="A22" s="160" t="s">
        <v>43</v>
      </c>
      <c r="B22" s="87"/>
      <c r="D22" s="16">
        <f>SUM(D19:D21)</f>
        <v>-320061285</v>
      </c>
      <c r="E22" s="21"/>
      <c r="F22" s="16">
        <f>SUM(F19:F21)</f>
        <v>-309236424</v>
      </c>
      <c r="G22" s="21"/>
      <c r="H22" s="16">
        <f>SUM(H19:H21)</f>
        <v>-37498768</v>
      </c>
      <c r="I22" s="21"/>
      <c r="J22" s="16">
        <f>SUM(J19:J21)</f>
        <v>-34676547</v>
      </c>
    </row>
    <row r="23" spans="1:13" ht="15" customHeight="1" x14ac:dyDescent="0.25">
      <c r="A23" s="159"/>
      <c r="B23" s="87"/>
      <c r="D23" s="20"/>
      <c r="E23" s="20"/>
      <c r="F23" s="20"/>
      <c r="G23" s="21"/>
      <c r="H23" s="20"/>
      <c r="I23" s="21"/>
      <c r="J23" s="20"/>
    </row>
    <row r="24" spans="1:13" ht="19.5" customHeight="1" x14ac:dyDescent="0.25">
      <c r="A24" s="159" t="s">
        <v>172</v>
      </c>
      <c r="B24" s="87"/>
      <c r="D24" s="20">
        <f>SUM(D15+D22)</f>
        <v>152582190</v>
      </c>
      <c r="E24" s="20"/>
      <c r="F24" s="20">
        <f>SUM(F15+F22)</f>
        <v>141548460</v>
      </c>
      <c r="G24" s="21"/>
      <c r="H24" s="20">
        <f>+H15+H22</f>
        <v>5839624</v>
      </c>
      <c r="I24" s="21"/>
      <c r="J24" s="20">
        <f>+J15+J22</f>
        <v>6395147</v>
      </c>
    </row>
    <row r="25" spans="1:13" ht="20.100000000000001" customHeight="1" x14ac:dyDescent="0.25">
      <c r="A25" s="81" t="s">
        <v>101</v>
      </c>
      <c r="B25" s="87">
        <v>26</v>
      </c>
      <c r="C25" s="161"/>
      <c r="D25" s="20">
        <v>4607258</v>
      </c>
      <c r="E25" s="21"/>
      <c r="F25" s="20">
        <v>10403813</v>
      </c>
      <c r="G25" s="21"/>
      <c r="H25" s="20">
        <v>42574212</v>
      </c>
      <c r="I25" s="21"/>
      <c r="J25" s="20">
        <v>36523885</v>
      </c>
    </row>
    <row r="26" spans="1:13" ht="20.100000000000001" customHeight="1" x14ac:dyDescent="0.25">
      <c r="A26" s="81" t="s">
        <v>176</v>
      </c>
      <c r="B26" s="87"/>
      <c r="C26" s="161"/>
      <c r="D26" s="20">
        <v>-14815564</v>
      </c>
      <c r="E26" s="21"/>
      <c r="F26" s="20">
        <v>-12089128</v>
      </c>
      <c r="G26" s="21"/>
      <c r="H26" s="20">
        <v>-1130273</v>
      </c>
      <c r="I26" s="21"/>
      <c r="J26" s="20">
        <v>-642265</v>
      </c>
    </row>
    <row r="27" spans="1:13" ht="20.100000000000001" customHeight="1" x14ac:dyDescent="0.25">
      <c r="A27" s="81" t="s">
        <v>22</v>
      </c>
      <c r="B27" s="87"/>
      <c r="C27" s="161"/>
      <c r="D27" s="20">
        <v>-114799440</v>
      </c>
      <c r="E27" s="21"/>
      <c r="F27" s="20">
        <v>-108076821</v>
      </c>
      <c r="G27" s="21"/>
      <c r="H27" s="20">
        <v>-45892441</v>
      </c>
      <c r="I27" s="21"/>
      <c r="J27" s="20">
        <v>-41376718</v>
      </c>
      <c r="L27" s="68"/>
    </row>
    <row r="28" spans="1:13" ht="20.100000000000001" customHeight="1" x14ac:dyDescent="0.25">
      <c r="A28" s="81" t="s">
        <v>140</v>
      </c>
      <c r="B28" s="87">
        <v>11</v>
      </c>
      <c r="C28" s="161"/>
      <c r="D28" s="20">
        <v>1896630</v>
      </c>
      <c r="E28" s="21"/>
      <c r="F28" s="20">
        <v>5227920</v>
      </c>
      <c r="G28" s="21"/>
      <c r="H28" s="20">
        <v>-285</v>
      </c>
      <c r="I28" s="21"/>
      <c r="J28" s="20">
        <v>1611</v>
      </c>
      <c r="M28" s="68"/>
    </row>
    <row r="29" spans="1:13" ht="20.100000000000001" customHeight="1" x14ac:dyDescent="0.25">
      <c r="A29" s="81" t="s">
        <v>146</v>
      </c>
      <c r="B29" s="87">
        <v>13.1</v>
      </c>
      <c r="C29" s="161"/>
      <c r="D29" s="20">
        <v>0</v>
      </c>
      <c r="E29" s="21"/>
      <c r="F29" s="20">
        <v>0</v>
      </c>
      <c r="G29" s="21"/>
      <c r="H29" s="20">
        <v>-253710000</v>
      </c>
      <c r="I29" s="21"/>
      <c r="J29" s="20">
        <v>0</v>
      </c>
      <c r="M29" s="68"/>
    </row>
    <row r="30" spans="1:13" ht="20.100000000000001" customHeight="1" x14ac:dyDescent="0.25">
      <c r="A30" s="158" t="s">
        <v>23</v>
      </c>
      <c r="B30" s="87">
        <v>27</v>
      </c>
      <c r="C30" s="161"/>
      <c r="D30" s="23">
        <v>-6514547</v>
      </c>
      <c r="E30" s="21"/>
      <c r="F30" s="23">
        <v>-11241278</v>
      </c>
      <c r="G30" s="21"/>
      <c r="H30" s="23">
        <v>-430129</v>
      </c>
      <c r="I30" s="21"/>
      <c r="J30" s="23">
        <v>-734332</v>
      </c>
    </row>
    <row r="31" spans="1:13" ht="3.9" customHeight="1" x14ac:dyDescent="0.25">
      <c r="A31" s="159"/>
      <c r="B31" s="87"/>
      <c r="D31" s="20"/>
      <c r="E31" s="20"/>
      <c r="F31" s="20"/>
      <c r="G31" s="21"/>
      <c r="H31" s="20"/>
      <c r="I31" s="21"/>
      <c r="J31" s="20"/>
    </row>
    <row r="32" spans="1:13" ht="20.100000000000001" customHeight="1" x14ac:dyDescent="0.25">
      <c r="A32" s="73" t="s">
        <v>115</v>
      </c>
      <c r="D32" s="20">
        <f>SUM(D24:D30)</f>
        <v>22956527</v>
      </c>
      <c r="E32" s="21"/>
      <c r="F32" s="20">
        <f>SUM(F24:F30)</f>
        <v>25772966</v>
      </c>
      <c r="G32" s="21"/>
      <c r="H32" s="20">
        <f>SUM(H24:H30)</f>
        <v>-252749292</v>
      </c>
      <c r="I32" s="21"/>
      <c r="J32" s="20">
        <f>SUM(J24:J30)</f>
        <v>167328</v>
      </c>
    </row>
    <row r="33" spans="1:13" ht="20.100000000000001" customHeight="1" x14ac:dyDescent="0.25">
      <c r="A33" s="81" t="s">
        <v>165</v>
      </c>
      <c r="B33" s="87">
        <v>29</v>
      </c>
      <c r="C33" s="161"/>
      <c r="D33" s="16">
        <v>-10537891</v>
      </c>
      <c r="E33" s="21"/>
      <c r="F33" s="16">
        <v>-5642195</v>
      </c>
      <c r="G33" s="21"/>
      <c r="H33" s="16">
        <v>254115</v>
      </c>
      <c r="I33" s="21"/>
      <c r="J33" s="16">
        <v>58170</v>
      </c>
    </row>
    <row r="34" spans="1:13" ht="3.9" customHeight="1" x14ac:dyDescent="0.25">
      <c r="B34" s="84"/>
      <c r="D34" s="21"/>
      <c r="E34" s="21"/>
      <c r="F34" s="21"/>
      <c r="G34" s="21"/>
      <c r="H34" s="21"/>
      <c r="I34" s="21"/>
      <c r="J34" s="21"/>
    </row>
    <row r="35" spans="1:13" ht="20.100000000000001" customHeight="1" x14ac:dyDescent="0.25">
      <c r="A35" s="156" t="s">
        <v>114</v>
      </c>
      <c r="D35" s="16">
        <f>SUM(D32:D33)</f>
        <v>12418636</v>
      </c>
      <c r="E35" s="21"/>
      <c r="F35" s="16">
        <f>SUM(F32:F33)</f>
        <v>20130771</v>
      </c>
      <c r="G35" s="21"/>
      <c r="H35" s="16">
        <f>SUM(H32:H33)</f>
        <v>-252495177</v>
      </c>
      <c r="I35" s="21"/>
      <c r="J35" s="16">
        <f>SUM(J32:J33)</f>
        <v>225498</v>
      </c>
    </row>
    <row r="36" spans="1:13" ht="15" customHeight="1" x14ac:dyDescent="0.25">
      <c r="A36" s="159"/>
      <c r="D36" s="21"/>
      <c r="E36" s="21"/>
      <c r="F36" s="21"/>
      <c r="G36" s="21"/>
      <c r="H36" s="21"/>
      <c r="I36" s="21"/>
      <c r="J36" s="21"/>
    </row>
    <row r="37" spans="1:13" ht="20.100000000000001" customHeight="1" x14ac:dyDescent="0.25">
      <c r="A37" s="159" t="s">
        <v>102</v>
      </c>
      <c r="D37" s="21"/>
      <c r="E37" s="21"/>
      <c r="F37" s="21"/>
      <c r="G37" s="21"/>
      <c r="H37" s="21"/>
      <c r="I37" s="21"/>
      <c r="J37" s="21"/>
    </row>
    <row r="38" spans="1:13" ht="3.9" customHeight="1" x14ac:dyDescent="0.25">
      <c r="A38" s="159"/>
      <c r="D38" s="21"/>
      <c r="E38" s="21"/>
      <c r="F38" s="21"/>
      <c r="G38" s="21"/>
      <c r="H38" s="21"/>
      <c r="I38" s="21"/>
      <c r="J38" s="21"/>
    </row>
    <row r="39" spans="1:13" ht="20.100000000000001" customHeight="1" x14ac:dyDescent="0.25">
      <c r="A39" s="162" t="s">
        <v>121</v>
      </c>
      <c r="D39" s="21"/>
      <c r="E39" s="21"/>
      <c r="F39" s="21"/>
      <c r="G39" s="21"/>
      <c r="H39" s="21"/>
      <c r="I39" s="21"/>
      <c r="J39" s="21"/>
    </row>
    <row r="40" spans="1:13" ht="20.100000000000001" customHeight="1" x14ac:dyDescent="0.25">
      <c r="A40" s="162" t="s">
        <v>124</v>
      </c>
      <c r="B40" s="87">
        <v>22</v>
      </c>
      <c r="D40" s="21">
        <v>0</v>
      </c>
      <c r="E40" s="21"/>
      <c r="F40" s="21">
        <v>-1474179</v>
      </c>
      <c r="G40" s="21"/>
      <c r="H40" s="21">
        <v>0</v>
      </c>
      <c r="I40" s="21"/>
      <c r="J40" s="21">
        <v>-559029</v>
      </c>
    </row>
    <row r="41" spans="1:13" ht="20.100000000000001" customHeight="1" x14ac:dyDescent="0.25">
      <c r="A41" s="162" t="s">
        <v>122</v>
      </c>
      <c r="D41" s="21"/>
      <c r="E41" s="21"/>
      <c r="F41" s="21"/>
      <c r="G41" s="21"/>
      <c r="H41" s="21"/>
      <c r="I41" s="21"/>
      <c r="J41" s="21"/>
    </row>
    <row r="42" spans="1:13" ht="20.100000000000001" customHeight="1" x14ac:dyDescent="0.25">
      <c r="A42" s="158" t="s">
        <v>123</v>
      </c>
      <c r="D42" s="16">
        <v>0</v>
      </c>
      <c r="E42" s="21"/>
      <c r="F42" s="16">
        <v>294836</v>
      </c>
      <c r="G42" s="21"/>
      <c r="H42" s="16">
        <v>0</v>
      </c>
      <c r="I42" s="21"/>
      <c r="J42" s="16">
        <v>111806</v>
      </c>
    </row>
    <row r="43" spans="1:13" ht="20.100000000000001" customHeight="1" x14ac:dyDescent="0.25">
      <c r="A43" s="156" t="s">
        <v>108</v>
      </c>
      <c r="D43" s="16">
        <f>SUM(D40:D42)</f>
        <v>0</v>
      </c>
      <c r="E43" s="21"/>
      <c r="F43" s="16">
        <f>SUM(F40:F42)</f>
        <v>-1179343</v>
      </c>
      <c r="G43" s="21"/>
      <c r="H43" s="16">
        <f>SUM(H40:H42)</f>
        <v>0</v>
      </c>
      <c r="I43" s="21"/>
      <c r="J43" s="16">
        <f>SUM(J40:J42)</f>
        <v>-447223</v>
      </c>
    </row>
    <row r="44" spans="1:13" ht="3.9" customHeight="1" x14ac:dyDescent="0.25">
      <c r="B44" s="84"/>
      <c r="D44" s="21"/>
      <c r="E44" s="21"/>
      <c r="F44" s="21"/>
      <c r="G44" s="21"/>
      <c r="H44" s="21"/>
      <c r="I44" s="21"/>
      <c r="J44" s="21"/>
    </row>
    <row r="45" spans="1:13" ht="20.100000000000001" customHeight="1" thickBot="1" x14ac:dyDescent="0.3">
      <c r="A45" s="159" t="s">
        <v>116</v>
      </c>
      <c r="D45" s="24">
        <f>D35+D43</f>
        <v>12418636</v>
      </c>
      <c r="E45" s="21"/>
      <c r="F45" s="24">
        <f>F35+F43</f>
        <v>18951428</v>
      </c>
      <c r="G45" s="21"/>
      <c r="H45" s="24">
        <f>H35+H43</f>
        <v>-252495177</v>
      </c>
      <c r="I45" s="21"/>
      <c r="J45" s="24">
        <f>J35+J43</f>
        <v>-221725</v>
      </c>
      <c r="M45" s="163"/>
    </row>
    <row r="46" spans="1:13" ht="15" customHeight="1" thickTop="1" x14ac:dyDescent="0.25">
      <c r="A46" s="66"/>
      <c r="B46" s="87"/>
      <c r="C46" s="82"/>
      <c r="D46" s="19"/>
      <c r="E46" s="19"/>
      <c r="F46" s="19"/>
      <c r="G46" s="19"/>
      <c r="H46" s="19"/>
      <c r="I46" s="19"/>
      <c r="J46" s="19"/>
    </row>
    <row r="47" spans="1:13" ht="20.100000000000001" customHeight="1" x14ac:dyDescent="0.25">
      <c r="A47" s="159" t="s">
        <v>117</v>
      </c>
      <c r="B47" s="87"/>
      <c r="D47" s="65"/>
      <c r="E47" s="65"/>
      <c r="F47" s="65"/>
      <c r="G47" s="21"/>
      <c r="H47" s="65"/>
      <c r="I47" s="21"/>
      <c r="J47" s="65"/>
    </row>
    <row r="48" spans="1:13" ht="6" customHeight="1" x14ac:dyDescent="0.25">
      <c r="B48" s="73"/>
      <c r="C48" s="82"/>
      <c r="D48" s="19"/>
      <c r="E48" s="19"/>
      <c r="F48" s="19"/>
      <c r="G48" s="19"/>
      <c r="H48" s="19"/>
      <c r="I48" s="19"/>
      <c r="J48" s="19"/>
    </row>
    <row r="49" spans="1:10" ht="20.100000000000001" customHeight="1" x14ac:dyDescent="0.25">
      <c r="A49" s="67" t="s">
        <v>118</v>
      </c>
      <c r="B49" s="87">
        <v>30</v>
      </c>
      <c r="C49" s="164"/>
      <c r="D49" s="165">
        <v>1.5900000000000001E-2</v>
      </c>
      <c r="E49" s="166"/>
      <c r="F49" s="165">
        <v>2.58E-2</v>
      </c>
      <c r="G49" s="166"/>
      <c r="H49" s="165">
        <v>-0.32300000000000001</v>
      </c>
      <c r="I49" s="166"/>
      <c r="J49" s="165">
        <v>2.9999999999999997E-4</v>
      </c>
    </row>
    <row r="50" spans="1:10" ht="17.25" customHeight="1" x14ac:dyDescent="0.25">
      <c r="A50" s="159"/>
      <c r="D50" s="21"/>
      <c r="E50" s="21"/>
      <c r="F50" s="21"/>
      <c r="G50" s="21"/>
      <c r="H50" s="21"/>
      <c r="I50" s="21"/>
      <c r="J50" s="21"/>
    </row>
    <row r="51" spans="1:10" ht="20.100000000000001" customHeight="1" x14ac:dyDescent="0.25">
      <c r="A51" s="172"/>
      <c r="B51" s="172"/>
      <c r="C51" s="172"/>
      <c r="D51" s="172"/>
      <c r="E51" s="172"/>
      <c r="F51" s="172"/>
      <c r="G51" s="172"/>
      <c r="H51" s="172"/>
      <c r="I51" s="172"/>
      <c r="J51" s="172"/>
    </row>
    <row r="52" spans="1:10" ht="15.75" customHeight="1" x14ac:dyDescent="0.25">
      <c r="A52" s="86"/>
      <c r="B52" s="86"/>
      <c r="C52" s="86"/>
      <c r="D52" s="86"/>
      <c r="E52" s="86"/>
      <c r="F52" s="86"/>
      <c r="G52" s="86"/>
      <c r="H52" s="86"/>
      <c r="I52" s="86"/>
      <c r="J52" s="86"/>
    </row>
    <row r="53" spans="1:10" ht="21.75" customHeight="1" x14ac:dyDescent="0.25">
      <c r="A53" s="70" t="str">
        <f>+'6-8'!A128</f>
        <v>หมายเหตุประกอบงบการเงินรวมและงบการเงินเฉพาะกิจการเป็นส่วนหนึ่งของงบการเงินนี้</v>
      </c>
      <c r="B53" s="70"/>
      <c r="C53" s="70"/>
      <c r="D53" s="71"/>
      <c r="E53" s="71"/>
      <c r="F53" s="71"/>
      <c r="G53" s="71"/>
      <c r="H53" s="71"/>
      <c r="I53" s="71"/>
      <c r="J53" s="71"/>
    </row>
  </sheetData>
  <mergeCells count="3">
    <mergeCell ref="D5:F5"/>
    <mergeCell ref="H5:J5"/>
    <mergeCell ref="A51:J51"/>
  </mergeCells>
  <pageMargins left="0.78740157480314965" right="0.51181102362204722" top="0.51181102362204722" bottom="0.59055118110236227" header="0.47244094488188981" footer="0.39370078740157483"/>
  <pageSetup paperSize="9" scale="82" firstPageNumber="9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0"/>
  <sheetViews>
    <sheetView topLeftCell="A18" zoomScale="81" zoomScaleNormal="81" zoomScaleSheetLayoutView="64" workbookViewId="0">
      <selection activeCell="B20" sqref="B20"/>
    </sheetView>
  </sheetViews>
  <sheetFormatPr defaultColWidth="9.3984375" defaultRowHeight="21.6" customHeight="1" x14ac:dyDescent="0.25"/>
  <cols>
    <col min="1" max="1" width="39.59765625" style="67" customWidth="1"/>
    <col min="2" max="2" width="8.59765625" style="68" customWidth="1"/>
    <col min="3" max="3" width="0.59765625" style="68" customWidth="1"/>
    <col min="4" max="4" width="10.59765625" style="68" bestFit="1" customWidth="1"/>
    <col min="5" max="5" width="0.59765625" style="68" customWidth="1"/>
    <col min="6" max="6" width="12.3984375" style="68" customWidth="1"/>
    <col min="7" max="7" width="0.59765625" style="68" customWidth="1"/>
    <col min="8" max="8" width="15.59765625" style="68" customWidth="1"/>
    <col min="9" max="9" width="0.59765625" style="68" customWidth="1"/>
    <col min="10" max="10" width="11.59765625" style="68" bestFit="1" customWidth="1"/>
    <col min="11" max="11" width="0.59765625" style="68" customWidth="1"/>
    <col min="12" max="12" width="11.59765625" style="68" bestFit="1" customWidth="1"/>
    <col min="13" max="13" width="0.59765625" style="68" customWidth="1"/>
    <col min="14" max="14" width="10.3984375" style="68" customWidth="1"/>
    <col min="15" max="15" width="0.59765625" style="68" customWidth="1"/>
    <col min="16" max="16" width="13.3984375" style="68" bestFit="1" customWidth="1"/>
    <col min="17" max="16384" width="9.3984375" style="67"/>
  </cols>
  <sheetData>
    <row r="1" spans="1:16" ht="21.6" customHeight="1" x14ac:dyDescent="0.25">
      <c r="A1" s="66" t="s">
        <v>49</v>
      </c>
    </row>
    <row r="2" spans="1:16" ht="21.6" customHeight="1" x14ac:dyDescent="0.25">
      <c r="A2" s="139" t="s">
        <v>131</v>
      </c>
    </row>
    <row r="3" spans="1:16" ht="21.6" customHeight="1" x14ac:dyDescent="0.25">
      <c r="A3" s="140" t="s">
        <v>127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</row>
    <row r="4" spans="1:16" ht="21" customHeight="1" x14ac:dyDescent="0.25"/>
    <row r="5" spans="1:16" s="138" customFormat="1" ht="21" customHeight="1" x14ac:dyDescent="0.25">
      <c r="A5" s="142"/>
      <c r="D5" s="174" t="s">
        <v>60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</row>
    <row r="6" spans="1:16" s="138" customFormat="1" ht="21" customHeight="1" x14ac:dyDescent="0.25">
      <c r="A6" s="142"/>
      <c r="D6" s="174" t="s">
        <v>84</v>
      </c>
      <c r="E6" s="174"/>
      <c r="F6" s="174"/>
      <c r="G6" s="174"/>
      <c r="H6" s="174"/>
      <c r="I6" s="174"/>
      <c r="J6" s="174"/>
      <c r="K6" s="174"/>
      <c r="L6" s="174"/>
      <c r="M6" s="149"/>
      <c r="N6" s="149"/>
      <c r="O6" s="149"/>
      <c r="P6" s="149"/>
    </row>
    <row r="7" spans="1:16" s="138" customFormat="1" ht="21" customHeight="1" x14ac:dyDescent="0.25">
      <c r="A7" s="142"/>
      <c r="B7" s="148"/>
      <c r="C7" s="149"/>
      <c r="D7" s="148"/>
      <c r="E7" s="149"/>
      <c r="F7" s="149"/>
      <c r="G7" s="149"/>
      <c r="H7" s="173" t="s">
        <v>138</v>
      </c>
      <c r="I7" s="174"/>
      <c r="J7" s="174"/>
      <c r="K7" s="154"/>
      <c r="L7" s="148" t="s">
        <v>53</v>
      </c>
      <c r="M7" s="149"/>
      <c r="N7" s="148" t="s">
        <v>54</v>
      </c>
      <c r="O7" s="149"/>
      <c r="P7" s="149"/>
    </row>
    <row r="8" spans="1:16" s="142" customFormat="1" ht="21" customHeight="1" x14ac:dyDescent="0.25">
      <c r="B8" s="8"/>
      <c r="C8" s="13"/>
      <c r="D8" s="8" t="s">
        <v>85</v>
      </c>
      <c r="E8" s="13"/>
      <c r="F8" s="8" t="s">
        <v>24</v>
      </c>
      <c r="G8" s="148"/>
      <c r="H8" s="148" t="s">
        <v>92</v>
      </c>
      <c r="I8" s="148"/>
      <c r="J8" s="149"/>
      <c r="K8" s="148"/>
      <c r="L8" s="148" t="s">
        <v>86</v>
      </c>
      <c r="M8" s="148"/>
      <c r="N8" s="148" t="s">
        <v>56</v>
      </c>
      <c r="O8" s="148"/>
      <c r="P8" s="148" t="s">
        <v>26</v>
      </c>
    </row>
    <row r="9" spans="1:16" s="142" customFormat="1" ht="21" customHeight="1" x14ac:dyDescent="0.25">
      <c r="B9" s="46"/>
      <c r="C9" s="13"/>
      <c r="D9" s="8" t="s">
        <v>59</v>
      </c>
      <c r="E9" s="13"/>
      <c r="F9" s="8" t="s">
        <v>25</v>
      </c>
      <c r="G9" s="148"/>
      <c r="H9" s="148" t="s">
        <v>44</v>
      </c>
      <c r="I9" s="148"/>
      <c r="J9" s="148" t="s">
        <v>20</v>
      </c>
      <c r="K9" s="148"/>
      <c r="L9" s="148" t="s">
        <v>87</v>
      </c>
      <c r="M9" s="148"/>
      <c r="N9" s="148" t="s">
        <v>55</v>
      </c>
      <c r="O9" s="148"/>
      <c r="P9" s="148" t="s">
        <v>72</v>
      </c>
    </row>
    <row r="10" spans="1:16" s="142" customFormat="1" ht="21" customHeight="1" x14ac:dyDescent="0.25">
      <c r="B10" s="145" t="s">
        <v>0</v>
      </c>
      <c r="C10" s="13"/>
      <c r="D10" s="14" t="s">
        <v>46</v>
      </c>
      <c r="E10" s="13"/>
      <c r="F10" s="14" t="s">
        <v>46</v>
      </c>
      <c r="G10" s="148"/>
      <c r="H10" s="14" t="s">
        <v>46</v>
      </c>
      <c r="I10" s="148"/>
      <c r="J10" s="14" t="s">
        <v>46</v>
      </c>
      <c r="K10" s="148"/>
      <c r="L10" s="14" t="s">
        <v>46</v>
      </c>
      <c r="M10" s="148"/>
      <c r="N10" s="14" t="s">
        <v>46</v>
      </c>
      <c r="O10" s="148"/>
      <c r="P10" s="14" t="s">
        <v>46</v>
      </c>
    </row>
    <row r="11" spans="1:16" s="142" customFormat="1" ht="6" customHeight="1" x14ac:dyDescent="0.25"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</row>
    <row r="12" spans="1:16" s="138" customFormat="1" ht="21" customHeight="1" x14ac:dyDescent="0.25">
      <c r="A12" s="98" t="s">
        <v>110</v>
      </c>
      <c r="B12" s="47"/>
      <c r="C12" s="15"/>
      <c r="D12" s="15">
        <v>781628733</v>
      </c>
      <c r="E12" s="15"/>
      <c r="F12" s="15">
        <v>906214683</v>
      </c>
      <c r="G12" s="15"/>
      <c r="H12" s="15">
        <v>10658657</v>
      </c>
      <c r="I12" s="15"/>
      <c r="J12" s="15">
        <v>-441656050</v>
      </c>
      <c r="K12" s="15"/>
      <c r="L12" s="15">
        <f>SUM(D12:J12)</f>
        <v>1256846023</v>
      </c>
      <c r="M12" s="15"/>
      <c r="N12" s="15">
        <v>0</v>
      </c>
      <c r="O12" s="15"/>
      <c r="P12" s="15">
        <f>SUM(L12,N12)</f>
        <v>1256846023</v>
      </c>
    </row>
    <row r="13" spans="1:16" s="138" customFormat="1" ht="6" customHeight="1" x14ac:dyDescent="0.25">
      <c r="A13" s="98"/>
      <c r="B13" s="47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</row>
    <row r="14" spans="1:16" s="138" customFormat="1" ht="21" customHeight="1" x14ac:dyDescent="0.25">
      <c r="A14" s="144" t="s">
        <v>120</v>
      </c>
      <c r="B14" s="47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</row>
    <row r="15" spans="1:16" s="138" customFormat="1" ht="21" customHeight="1" x14ac:dyDescent="0.25">
      <c r="A15" s="138" t="s">
        <v>119</v>
      </c>
      <c r="B15" s="53"/>
      <c r="C15" s="51"/>
      <c r="D15" s="16">
        <v>0</v>
      </c>
      <c r="E15" s="51"/>
      <c r="F15" s="16">
        <v>0</v>
      </c>
      <c r="G15" s="51"/>
      <c r="H15" s="16">
        <v>0</v>
      </c>
      <c r="I15" s="51"/>
      <c r="J15" s="16">
        <v>18951428</v>
      </c>
      <c r="K15" s="51"/>
      <c r="L15" s="16">
        <f>SUM(D15:J15)</f>
        <v>18951428</v>
      </c>
      <c r="M15" s="51"/>
      <c r="N15" s="16">
        <v>0</v>
      </c>
      <c r="O15" s="155"/>
      <c r="P15" s="17">
        <f>SUM(L15:N15)</f>
        <v>18951428</v>
      </c>
    </row>
    <row r="16" spans="1:16" s="138" customFormat="1" ht="6" customHeight="1" x14ac:dyDescent="0.25">
      <c r="A16" s="142"/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</row>
    <row r="17" spans="1:16" s="138" customFormat="1" ht="21" customHeight="1" thickBot="1" x14ac:dyDescent="0.3">
      <c r="A17" s="98" t="s">
        <v>143</v>
      </c>
      <c r="B17" s="47"/>
      <c r="C17" s="15"/>
      <c r="D17" s="18">
        <f>SUM(D12:D15)</f>
        <v>781628733</v>
      </c>
      <c r="E17" s="15"/>
      <c r="F17" s="18">
        <f>SUM(F12:F15)</f>
        <v>906214683</v>
      </c>
      <c r="G17" s="15"/>
      <c r="H17" s="18">
        <f>SUM(H12:H15)</f>
        <v>10658657</v>
      </c>
      <c r="I17" s="15"/>
      <c r="J17" s="18">
        <f>SUM(J12:J15)</f>
        <v>-422704622</v>
      </c>
      <c r="K17" s="15"/>
      <c r="L17" s="18">
        <f>SUM(L12:L15)</f>
        <v>1275797451</v>
      </c>
      <c r="M17" s="15"/>
      <c r="N17" s="18">
        <f>SUM(N12:N15)</f>
        <v>0</v>
      </c>
      <c r="O17" s="15"/>
      <c r="P17" s="18">
        <f>SUM(P12:P15)</f>
        <v>1275797451</v>
      </c>
    </row>
    <row r="18" spans="1:16" s="138" customFormat="1" ht="21" customHeight="1" thickTop="1" x14ac:dyDescent="0.25">
      <c r="A18" s="98"/>
      <c r="B18" s="47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</row>
    <row r="19" spans="1:16" s="138" customFormat="1" ht="21" customHeight="1" x14ac:dyDescent="0.25">
      <c r="A19" s="98" t="s">
        <v>128</v>
      </c>
      <c r="B19" s="47"/>
      <c r="C19" s="15"/>
      <c r="D19" s="15">
        <v>781628733</v>
      </c>
      <c r="E19" s="15"/>
      <c r="F19" s="15">
        <v>906214683</v>
      </c>
      <c r="G19" s="15"/>
      <c r="H19" s="15">
        <v>10658657</v>
      </c>
      <c r="I19" s="15"/>
      <c r="J19" s="15">
        <v>-422704622</v>
      </c>
      <c r="K19" s="15"/>
      <c r="L19" s="15">
        <f>SUM(D19:J19)</f>
        <v>1275797451</v>
      </c>
      <c r="M19" s="15"/>
      <c r="N19" s="15">
        <v>0</v>
      </c>
      <c r="O19" s="15"/>
      <c r="P19" s="15">
        <f>SUM(L19:N19)</f>
        <v>1275797451</v>
      </c>
    </row>
    <row r="20" spans="1:16" s="138" customFormat="1" ht="6" customHeight="1" x14ac:dyDescent="0.25">
      <c r="A20" s="98"/>
      <c r="B20" s="47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</row>
    <row r="21" spans="1:16" s="138" customFormat="1" ht="21" customHeight="1" x14ac:dyDescent="0.25">
      <c r="A21" s="144" t="s">
        <v>120</v>
      </c>
      <c r="B21" s="47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</row>
    <row r="22" spans="1:16" s="138" customFormat="1" ht="21" customHeight="1" x14ac:dyDescent="0.25">
      <c r="A22" s="138" t="s">
        <v>119</v>
      </c>
      <c r="B22" s="53"/>
      <c r="C22" s="51"/>
      <c r="D22" s="21">
        <v>0</v>
      </c>
      <c r="E22" s="51"/>
      <c r="F22" s="21">
        <v>0</v>
      </c>
      <c r="G22" s="51"/>
      <c r="H22" s="21">
        <v>0</v>
      </c>
      <c r="I22" s="51"/>
      <c r="J22" s="21">
        <f>'9'!D45</f>
        <v>12418636</v>
      </c>
      <c r="K22" s="51"/>
      <c r="L22" s="21">
        <f>SUM(D22:J22)</f>
        <v>12418636</v>
      </c>
      <c r="M22" s="51"/>
      <c r="N22" s="21">
        <v>0</v>
      </c>
      <c r="O22" s="155"/>
      <c r="P22" s="15">
        <f>SUM(L22:O22)</f>
        <v>12418636</v>
      </c>
    </row>
    <row r="23" spans="1:16" s="138" customFormat="1" ht="21" customHeight="1" x14ac:dyDescent="0.25">
      <c r="A23" s="138" t="s">
        <v>166</v>
      </c>
      <c r="B23" s="53"/>
      <c r="C23" s="51"/>
      <c r="D23" s="21">
        <v>0</v>
      </c>
      <c r="E23" s="51"/>
      <c r="F23" s="21">
        <v>0</v>
      </c>
      <c r="G23" s="51"/>
      <c r="H23" s="21">
        <v>0</v>
      </c>
      <c r="I23" s="51"/>
      <c r="J23" s="21">
        <v>-10</v>
      </c>
      <c r="K23" s="51"/>
      <c r="L23" s="21">
        <f>SUM(D23:J23)</f>
        <v>-10</v>
      </c>
      <c r="M23" s="51"/>
      <c r="N23" s="21">
        <v>0</v>
      </c>
      <c r="O23" s="155"/>
      <c r="P23" s="15">
        <f>SUM(L23:O23)</f>
        <v>-10</v>
      </c>
    </row>
    <row r="24" spans="1:16" s="138" customFormat="1" ht="21" customHeight="1" x14ac:dyDescent="0.25">
      <c r="A24" s="138" t="s">
        <v>141</v>
      </c>
      <c r="B24" s="53"/>
      <c r="C24" s="51"/>
      <c r="D24" s="21"/>
      <c r="E24" s="51"/>
      <c r="F24" s="21"/>
      <c r="G24" s="51"/>
      <c r="H24" s="21"/>
      <c r="I24" s="51"/>
      <c r="J24" s="21"/>
      <c r="K24" s="51"/>
      <c r="L24" s="21"/>
      <c r="M24" s="51"/>
      <c r="N24" s="21"/>
      <c r="O24" s="155"/>
      <c r="P24" s="15"/>
    </row>
    <row r="25" spans="1:16" s="138" customFormat="1" ht="21" customHeight="1" x14ac:dyDescent="0.25">
      <c r="A25" s="138" t="s">
        <v>142</v>
      </c>
      <c r="B25" s="53" t="s">
        <v>181</v>
      </c>
      <c r="C25" s="51"/>
      <c r="D25" s="16">
        <v>0</v>
      </c>
      <c r="E25" s="51"/>
      <c r="F25" s="16">
        <v>-550579740</v>
      </c>
      <c r="G25" s="51"/>
      <c r="H25" s="16">
        <v>-10658657</v>
      </c>
      <c r="I25" s="51"/>
      <c r="J25" s="16">
        <v>561238397</v>
      </c>
      <c r="K25" s="51"/>
      <c r="L25" s="16">
        <v>0</v>
      </c>
      <c r="M25" s="51"/>
      <c r="N25" s="16">
        <v>0</v>
      </c>
      <c r="O25" s="155"/>
      <c r="P25" s="17">
        <v>0</v>
      </c>
    </row>
    <row r="26" spans="1:16" s="138" customFormat="1" ht="6" customHeight="1" x14ac:dyDescent="0.25">
      <c r="A26" s="142"/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</row>
    <row r="27" spans="1:16" s="138" customFormat="1" ht="21" customHeight="1" thickBot="1" x14ac:dyDescent="0.3">
      <c r="A27" s="98" t="s">
        <v>144</v>
      </c>
      <c r="B27" s="47"/>
      <c r="C27" s="15"/>
      <c r="D27" s="18">
        <f>SUM(D19:D26)</f>
        <v>781628733</v>
      </c>
      <c r="E27" s="15"/>
      <c r="F27" s="18">
        <f>SUM(F19:F26)</f>
        <v>355634943</v>
      </c>
      <c r="G27" s="15"/>
      <c r="H27" s="18">
        <f>SUM(H19:H26)</f>
        <v>0</v>
      </c>
      <c r="I27" s="15"/>
      <c r="J27" s="18">
        <f>SUM(J19:J26)</f>
        <v>150952401</v>
      </c>
      <c r="K27" s="15"/>
      <c r="L27" s="18">
        <f>SUM(L19:L26)</f>
        <v>1288216077</v>
      </c>
      <c r="M27" s="15"/>
      <c r="N27" s="18">
        <f>SUM(N19:N26)</f>
        <v>0</v>
      </c>
      <c r="O27" s="15"/>
      <c r="P27" s="18">
        <f>SUM(P19:P26)</f>
        <v>1288216077</v>
      </c>
    </row>
    <row r="28" spans="1:16" s="138" customFormat="1" ht="9.75" customHeight="1" thickTop="1" x14ac:dyDescent="0.25">
      <c r="A28" s="98"/>
      <c r="B28" s="47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</row>
    <row r="29" spans="1:16" s="138" customFormat="1" ht="11.25" customHeight="1" x14ac:dyDescent="0.25">
      <c r="A29" s="98"/>
      <c r="B29" s="47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</row>
    <row r="30" spans="1:16" ht="22.35" customHeight="1" x14ac:dyDescent="0.25">
      <c r="A30" s="152" t="str">
        <f>'9'!A53</f>
        <v>หมายเหตุประกอบงบการเงินรวมและงบการเงินเฉพาะกิจการเป็นส่วนหนึ่งของงบการเงินนี้</v>
      </c>
      <c r="B30" s="152"/>
      <c r="C30" s="152"/>
      <c r="D30" s="152"/>
      <c r="E30" s="152"/>
      <c r="F30" s="152"/>
      <c r="G30" s="153"/>
      <c r="H30" s="153"/>
      <c r="I30" s="153"/>
      <c r="J30" s="153"/>
      <c r="K30" s="153"/>
      <c r="L30" s="153"/>
      <c r="M30" s="71"/>
      <c r="N30" s="71"/>
      <c r="O30" s="71"/>
      <c r="P30" s="71"/>
    </row>
  </sheetData>
  <mergeCells count="3">
    <mergeCell ref="D5:P5"/>
    <mergeCell ref="D6:L6"/>
    <mergeCell ref="H7:J7"/>
  </mergeCells>
  <pageMargins left="0.51181102362204722" right="0.51181102362204722" top="0.51181102362204722" bottom="0.59055118110236227" header="0.47244094488188981" footer="0.39370078740157483"/>
  <pageSetup paperSize="9" scale="92" firstPageNumber="10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9"/>
  <sheetViews>
    <sheetView topLeftCell="A10" zoomScale="91" zoomScaleNormal="91" zoomScaleSheetLayoutView="59" workbookViewId="0">
      <selection activeCell="C35" sqref="C35"/>
    </sheetView>
  </sheetViews>
  <sheetFormatPr defaultColWidth="9.3984375" defaultRowHeight="21.6" customHeight="1" x14ac:dyDescent="0.25"/>
  <cols>
    <col min="1" max="1" width="24.59765625" style="67" customWidth="1"/>
    <col min="2" max="2" width="23.69921875" style="67" customWidth="1"/>
    <col min="3" max="3" width="8.59765625" style="87" customWidth="1"/>
    <col min="4" max="4" width="1.3984375" style="67" customWidth="1"/>
    <col min="5" max="5" width="12" style="67" customWidth="1"/>
    <col min="6" max="6" width="1.3984375" style="67" customWidth="1"/>
    <col min="7" max="7" width="12.3984375" style="67" customWidth="1"/>
    <col min="8" max="8" width="1.3984375" style="67" customWidth="1"/>
    <col min="9" max="9" width="15.3984375" style="67" customWidth="1"/>
    <col min="10" max="10" width="1.3984375" style="97" customWidth="1"/>
    <col min="11" max="11" width="13.59765625" style="138" customWidth="1"/>
    <col min="12" max="12" width="1.3984375" style="67" customWidth="1"/>
    <col min="13" max="13" width="12.59765625" style="67" customWidth="1"/>
    <col min="14" max="16384" width="9.3984375" style="67"/>
  </cols>
  <sheetData>
    <row r="1" spans="1:13" ht="21.6" customHeight="1" x14ac:dyDescent="0.25">
      <c r="A1" s="66" t="s">
        <v>49</v>
      </c>
    </row>
    <row r="2" spans="1:13" ht="21.6" customHeight="1" x14ac:dyDescent="0.25">
      <c r="A2" s="139" t="s">
        <v>131</v>
      </c>
    </row>
    <row r="3" spans="1:13" ht="21.6" customHeight="1" x14ac:dyDescent="0.25">
      <c r="A3" s="140" t="str">
        <f>+'10'!A3</f>
        <v>สำหรับปีสิ้นสุดวันที่ 31 ธันวาคม พ.ศ. 2567</v>
      </c>
      <c r="B3" s="70"/>
      <c r="C3" s="99"/>
      <c r="D3" s="70"/>
      <c r="E3" s="70"/>
      <c r="F3" s="70"/>
      <c r="G3" s="70"/>
      <c r="H3" s="70"/>
      <c r="I3" s="70"/>
      <c r="J3" s="100"/>
      <c r="K3" s="141"/>
      <c r="L3" s="70"/>
      <c r="M3" s="70"/>
    </row>
    <row r="4" spans="1:13" ht="21.6" customHeight="1" x14ac:dyDescent="0.25">
      <c r="A4" s="139"/>
    </row>
    <row r="5" spans="1:13" s="138" customFormat="1" ht="21.6" customHeight="1" x14ac:dyDescent="0.25">
      <c r="A5" s="142"/>
      <c r="B5" s="142"/>
      <c r="C5" s="143"/>
      <c r="D5" s="144"/>
      <c r="E5" s="175" t="s">
        <v>61</v>
      </c>
      <c r="F5" s="175"/>
      <c r="G5" s="175"/>
      <c r="H5" s="175"/>
      <c r="I5" s="175"/>
      <c r="J5" s="175"/>
      <c r="K5" s="175"/>
      <c r="L5" s="175"/>
      <c r="M5" s="175"/>
    </row>
    <row r="6" spans="1:13" s="138" customFormat="1" ht="21.6" customHeight="1" x14ac:dyDescent="0.25">
      <c r="A6" s="142"/>
      <c r="B6" s="142"/>
      <c r="C6" s="142"/>
      <c r="D6" s="142"/>
      <c r="E6" s="146"/>
      <c r="F6" s="142"/>
      <c r="G6" s="142"/>
      <c r="H6" s="142"/>
      <c r="I6" s="176" t="s">
        <v>138</v>
      </c>
      <c r="J6" s="176"/>
      <c r="K6" s="176"/>
      <c r="L6" s="142"/>
      <c r="M6" s="142"/>
    </row>
    <row r="7" spans="1:13" s="142" customFormat="1" ht="21.6" customHeight="1" x14ac:dyDescent="0.25">
      <c r="C7" s="46"/>
      <c r="E7" s="8" t="s">
        <v>85</v>
      </c>
      <c r="F7" s="9"/>
      <c r="G7" s="10" t="s">
        <v>24</v>
      </c>
      <c r="H7" s="146"/>
      <c r="I7" s="146" t="s">
        <v>63</v>
      </c>
      <c r="J7" s="147"/>
      <c r="L7" s="146"/>
      <c r="M7" s="148" t="s">
        <v>26</v>
      </c>
    </row>
    <row r="8" spans="1:13" s="142" customFormat="1" ht="21.6" customHeight="1" x14ac:dyDescent="0.25">
      <c r="C8" s="46"/>
      <c r="E8" s="8" t="s">
        <v>59</v>
      </c>
      <c r="F8" s="9"/>
      <c r="G8" s="10" t="s">
        <v>25</v>
      </c>
      <c r="H8" s="146"/>
      <c r="I8" s="146" t="s">
        <v>44</v>
      </c>
      <c r="J8" s="147"/>
      <c r="K8" s="146" t="s">
        <v>20</v>
      </c>
      <c r="L8" s="146"/>
      <c r="M8" s="148" t="s">
        <v>72</v>
      </c>
    </row>
    <row r="9" spans="1:13" s="142" customFormat="1" ht="21.6" customHeight="1" x14ac:dyDescent="0.25">
      <c r="C9" s="145" t="s">
        <v>0</v>
      </c>
      <c r="E9" s="11" t="s">
        <v>46</v>
      </c>
      <c r="F9" s="9"/>
      <c r="G9" s="11" t="s">
        <v>46</v>
      </c>
      <c r="H9" s="146"/>
      <c r="I9" s="11" t="s">
        <v>46</v>
      </c>
      <c r="J9" s="147"/>
      <c r="K9" s="11" t="s">
        <v>46</v>
      </c>
      <c r="L9" s="146"/>
      <c r="M9" s="11" t="s">
        <v>46</v>
      </c>
    </row>
    <row r="10" spans="1:13" s="138" customFormat="1" ht="8.1" customHeight="1" x14ac:dyDescent="0.25">
      <c r="A10" s="98"/>
      <c r="B10" s="98"/>
      <c r="C10" s="48"/>
      <c r="E10" s="12"/>
      <c r="F10" s="12"/>
      <c r="G10" s="12"/>
      <c r="H10" s="12"/>
      <c r="I10" s="12"/>
      <c r="J10" s="35"/>
      <c r="K10" s="37"/>
      <c r="L10" s="12"/>
      <c r="M10" s="12"/>
    </row>
    <row r="11" spans="1:13" s="138" customFormat="1" ht="18.75" customHeight="1" x14ac:dyDescent="0.25">
      <c r="A11" s="98" t="s">
        <v>110</v>
      </c>
      <c r="C11" s="47"/>
      <c r="D11" s="15"/>
      <c r="E11" s="15">
        <v>781628733</v>
      </c>
      <c r="F11" s="15"/>
      <c r="G11" s="15">
        <v>906214683</v>
      </c>
      <c r="H11" s="15"/>
      <c r="I11" s="15">
        <v>10658657</v>
      </c>
      <c r="J11" s="35"/>
      <c r="K11" s="15">
        <v>-303501597</v>
      </c>
      <c r="L11" s="15"/>
      <c r="M11" s="15">
        <f>SUM(E11:K11)</f>
        <v>1395000476</v>
      </c>
    </row>
    <row r="12" spans="1:13" s="138" customFormat="1" ht="8.1" customHeight="1" x14ac:dyDescent="0.25">
      <c r="A12" s="142"/>
      <c r="B12" s="142"/>
      <c r="C12" s="149"/>
      <c r="D12" s="149"/>
      <c r="E12" s="149"/>
      <c r="F12" s="149"/>
      <c r="G12" s="149"/>
      <c r="H12" s="149"/>
      <c r="I12" s="149"/>
      <c r="J12" s="150"/>
      <c r="K12" s="142"/>
      <c r="L12" s="149"/>
      <c r="M12" s="149"/>
    </row>
    <row r="13" spans="1:13" s="138" customFormat="1" ht="21.6" customHeight="1" x14ac:dyDescent="0.25">
      <c r="A13" s="144" t="s">
        <v>120</v>
      </c>
      <c r="C13" s="47"/>
      <c r="D13" s="15"/>
      <c r="E13" s="15"/>
      <c r="F13" s="15"/>
      <c r="G13" s="15"/>
      <c r="H13" s="15"/>
      <c r="I13" s="15"/>
      <c r="J13" s="35"/>
      <c r="K13" s="37"/>
      <c r="L13" s="15"/>
      <c r="M13" s="15"/>
    </row>
    <row r="14" spans="1:13" s="138" customFormat="1" ht="21.6" customHeight="1" x14ac:dyDescent="0.25">
      <c r="A14" s="138" t="s">
        <v>68</v>
      </c>
      <c r="B14" s="151"/>
      <c r="C14" s="49"/>
      <c r="D14" s="21"/>
      <c r="E14" s="50">
        <v>0</v>
      </c>
      <c r="F14" s="21"/>
      <c r="G14" s="50">
        <v>0</v>
      </c>
      <c r="H14" s="21"/>
      <c r="I14" s="50">
        <v>0</v>
      </c>
      <c r="J14" s="36"/>
      <c r="K14" s="52">
        <v>-221725</v>
      </c>
      <c r="L14" s="21"/>
      <c r="M14" s="50">
        <f>SUM(E14:K14)</f>
        <v>-221725</v>
      </c>
    </row>
    <row r="15" spans="1:13" s="138" customFormat="1" ht="8.1" customHeight="1" x14ac:dyDescent="0.25">
      <c r="A15" s="142"/>
      <c r="B15" s="142"/>
      <c r="C15" s="149"/>
      <c r="D15" s="149"/>
      <c r="E15" s="149"/>
      <c r="F15" s="149"/>
      <c r="G15" s="149"/>
      <c r="H15" s="149"/>
      <c r="I15" s="149"/>
      <c r="J15" s="150"/>
      <c r="K15" s="142"/>
      <c r="L15" s="149"/>
      <c r="M15" s="149"/>
    </row>
    <row r="16" spans="1:13" s="138" customFormat="1" ht="21.6" customHeight="1" thickBot="1" x14ac:dyDescent="0.3">
      <c r="A16" s="98" t="s">
        <v>111</v>
      </c>
      <c r="C16" s="47"/>
      <c r="D16" s="15"/>
      <c r="E16" s="18">
        <f>SUM(E11:E14)</f>
        <v>781628733</v>
      </c>
      <c r="F16" s="15"/>
      <c r="G16" s="18">
        <f>SUM(G11:G14)</f>
        <v>906214683</v>
      </c>
      <c r="H16" s="15"/>
      <c r="I16" s="18">
        <f>SUM(I11:I14)</f>
        <v>10658657</v>
      </c>
      <c r="J16" s="35"/>
      <c r="K16" s="38">
        <f>SUM(K11:K14)</f>
        <v>-303723322</v>
      </c>
      <c r="L16" s="15"/>
      <c r="M16" s="18">
        <f>SUM(M11:M14)</f>
        <v>1394778751</v>
      </c>
    </row>
    <row r="17" spans="1:13" ht="21.6" customHeight="1" thickTop="1" x14ac:dyDescent="0.25"/>
    <row r="18" spans="1:13" s="138" customFormat="1" ht="19.8" x14ac:dyDescent="0.25">
      <c r="A18" s="98" t="s">
        <v>128</v>
      </c>
      <c r="C18" s="47"/>
      <c r="D18" s="15"/>
      <c r="E18" s="15">
        <v>781628733</v>
      </c>
      <c r="F18" s="15"/>
      <c r="G18" s="15">
        <v>906214683</v>
      </c>
      <c r="H18" s="15"/>
      <c r="I18" s="15">
        <v>10658657</v>
      </c>
      <c r="J18" s="35"/>
      <c r="K18" s="15">
        <v>-303723322</v>
      </c>
      <c r="L18" s="15"/>
      <c r="M18" s="15">
        <f>SUM(E18:K18)</f>
        <v>1394778751</v>
      </c>
    </row>
    <row r="19" spans="1:13" s="138" customFormat="1" ht="8.1" customHeight="1" x14ac:dyDescent="0.25">
      <c r="A19" s="142"/>
      <c r="B19" s="142"/>
      <c r="C19" s="149"/>
      <c r="D19" s="149"/>
      <c r="E19" s="149"/>
      <c r="F19" s="149"/>
      <c r="G19" s="149"/>
      <c r="H19" s="149"/>
      <c r="I19" s="149"/>
      <c r="J19" s="150"/>
      <c r="K19" s="142"/>
      <c r="L19" s="149"/>
      <c r="M19" s="149"/>
    </row>
    <row r="20" spans="1:13" s="138" customFormat="1" ht="21.6" customHeight="1" x14ac:dyDescent="0.25">
      <c r="A20" s="144" t="s">
        <v>120</v>
      </c>
      <c r="C20" s="47"/>
      <c r="D20" s="15"/>
      <c r="E20" s="15"/>
      <c r="F20" s="15"/>
      <c r="G20" s="15"/>
      <c r="H20" s="15"/>
      <c r="I20" s="15"/>
      <c r="J20" s="35"/>
      <c r="K20" s="37"/>
      <c r="L20" s="15"/>
      <c r="M20" s="15"/>
    </row>
    <row r="21" spans="1:13" s="138" customFormat="1" ht="21.6" customHeight="1" x14ac:dyDescent="0.25">
      <c r="A21" s="138" t="s">
        <v>68</v>
      </c>
      <c r="B21" s="151"/>
      <c r="C21" s="49"/>
      <c r="D21" s="21"/>
      <c r="E21" s="51">
        <v>0</v>
      </c>
      <c r="F21" s="21"/>
      <c r="G21" s="51">
        <v>0</v>
      </c>
      <c r="H21" s="21"/>
      <c r="I21" s="51">
        <v>0</v>
      </c>
      <c r="J21" s="36"/>
      <c r="K21" s="168">
        <f>'9'!H45</f>
        <v>-252495177</v>
      </c>
      <c r="L21" s="21"/>
      <c r="M21" s="51">
        <f>SUM(E21:K21)</f>
        <v>-252495177</v>
      </c>
    </row>
    <row r="22" spans="1:13" s="138" customFormat="1" ht="21.6" customHeight="1" x14ac:dyDescent="0.25">
      <c r="A22" s="138" t="s">
        <v>141</v>
      </c>
      <c r="B22" s="151"/>
      <c r="C22" s="49"/>
      <c r="D22" s="21"/>
      <c r="E22" s="51"/>
      <c r="F22" s="21"/>
      <c r="G22" s="51"/>
      <c r="H22" s="21"/>
      <c r="I22" s="51"/>
      <c r="J22" s="36"/>
      <c r="K22" s="167"/>
      <c r="L22" s="21"/>
      <c r="M22" s="51"/>
    </row>
    <row r="23" spans="1:13" s="138" customFormat="1" ht="21.6" customHeight="1" x14ac:dyDescent="0.25">
      <c r="A23" s="138" t="s">
        <v>142</v>
      </c>
      <c r="B23" s="151"/>
      <c r="C23" s="49" t="s">
        <v>181</v>
      </c>
      <c r="D23" s="21"/>
      <c r="E23" s="50">
        <v>0</v>
      </c>
      <c r="F23" s="21"/>
      <c r="G23" s="16">
        <v>-550579740</v>
      </c>
      <c r="H23" s="51"/>
      <c r="I23" s="16">
        <v>-10658657</v>
      </c>
      <c r="J23" s="51"/>
      <c r="K23" s="16">
        <v>561238397</v>
      </c>
      <c r="L23" s="21"/>
      <c r="M23" s="50">
        <v>0</v>
      </c>
    </row>
    <row r="24" spans="1:13" s="138" customFormat="1" ht="8.1" customHeight="1" x14ac:dyDescent="0.25">
      <c r="A24" s="142"/>
      <c r="B24" s="142"/>
      <c r="C24" s="149"/>
      <c r="D24" s="149"/>
      <c r="E24" s="149"/>
      <c r="F24" s="149"/>
      <c r="G24" s="149"/>
      <c r="H24" s="149"/>
      <c r="I24" s="149"/>
      <c r="J24" s="150"/>
      <c r="K24" s="142"/>
      <c r="L24" s="149"/>
      <c r="M24" s="149"/>
    </row>
    <row r="25" spans="1:13" s="138" customFormat="1" ht="21.6" customHeight="1" thickBot="1" x14ac:dyDescent="0.3">
      <c r="A25" s="98" t="s">
        <v>129</v>
      </c>
      <c r="C25" s="47"/>
      <c r="D25" s="15"/>
      <c r="E25" s="18">
        <f>SUM(E18:E23)</f>
        <v>781628733</v>
      </c>
      <c r="F25" s="15"/>
      <c r="G25" s="18">
        <f>SUM(G18:G23)</f>
        <v>355634943</v>
      </c>
      <c r="H25" s="15"/>
      <c r="I25" s="18">
        <f>SUM(I18:I23)</f>
        <v>0</v>
      </c>
      <c r="J25" s="35"/>
      <c r="K25" s="18">
        <f>SUM(K18:K23)</f>
        <v>5019898</v>
      </c>
      <c r="L25" s="15"/>
      <c r="M25" s="18">
        <f>SUM(M18:M23)</f>
        <v>1142283574</v>
      </c>
    </row>
    <row r="26" spans="1:13" s="138" customFormat="1" ht="21.6" customHeight="1" thickTop="1" x14ac:dyDescent="0.25">
      <c r="A26" s="98"/>
      <c r="C26" s="47"/>
      <c r="D26" s="15"/>
      <c r="E26" s="15"/>
      <c r="F26" s="15"/>
      <c r="G26" s="15"/>
      <c r="H26" s="15"/>
      <c r="I26" s="15"/>
      <c r="J26" s="35"/>
      <c r="K26" s="37"/>
      <c r="L26" s="15"/>
      <c r="M26" s="15"/>
    </row>
    <row r="27" spans="1:13" s="138" customFormat="1" ht="24" customHeight="1" x14ac:dyDescent="0.25">
      <c r="A27" s="98"/>
      <c r="C27" s="47"/>
      <c r="D27" s="15"/>
      <c r="E27" s="15"/>
      <c r="F27" s="15"/>
      <c r="G27" s="15"/>
      <c r="H27" s="15"/>
      <c r="I27" s="15"/>
      <c r="J27" s="35"/>
      <c r="K27" s="37"/>
      <c r="L27" s="15"/>
      <c r="M27" s="15"/>
    </row>
    <row r="28" spans="1:13" s="138" customFormat="1" ht="3" customHeight="1" x14ac:dyDescent="0.25">
      <c r="A28" s="98"/>
      <c r="C28" s="47"/>
      <c r="D28" s="15"/>
      <c r="E28" s="15"/>
      <c r="F28" s="15"/>
      <c r="G28" s="15"/>
      <c r="H28" s="15"/>
      <c r="I28" s="15"/>
      <c r="J28" s="35"/>
      <c r="K28" s="37"/>
      <c r="L28" s="15"/>
      <c r="M28" s="15"/>
    </row>
    <row r="29" spans="1:13" ht="22.35" customHeight="1" x14ac:dyDescent="0.25">
      <c r="A29" s="152" t="str">
        <f>'10'!A30</f>
        <v>หมายเหตุประกอบงบการเงินรวมและงบการเงินเฉพาะกิจการเป็นส่วนหนึ่งของงบการเงินนี้</v>
      </c>
      <c r="B29" s="152"/>
      <c r="C29" s="99"/>
      <c r="D29" s="152"/>
      <c r="E29" s="152"/>
      <c r="F29" s="152"/>
      <c r="G29" s="153"/>
      <c r="H29" s="153"/>
      <c r="I29" s="153"/>
      <c r="J29" s="153"/>
      <c r="K29" s="153"/>
      <c r="L29" s="153"/>
      <c r="M29" s="71"/>
    </row>
  </sheetData>
  <mergeCells count="2">
    <mergeCell ref="E5:M5"/>
    <mergeCell ref="I6:K6"/>
  </mergeCells>
  <pageMargins left="0.78740157480314965" right="0.78740157480314965" top="0.51181102362204722" bottom="0.59055118110236227" header="0.47244094488188981" footer="0.39370078740157483"/>
  <pageSetup paperSize="9" scale="92" firstPageNumber="11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96"/>
  <sheetViews>
    <sheetView tabSelected="1" topLeftCell="A82" zoomScale="119" zoomScaleNormal="119" zoomScaleSheetLayoutView="100" workbookViewId="0">
      <selection activeCell="E14" sqref="E14"/>
    </sheetView>
  </sheetViews>
  <sheetFormatPr defaultColWidth="9.3984375" defaultRowHeight="20.100000000000001" customHeight="1" x14ac:dyDescent="0.25"/>
  <cols>
    <col min="1" max="1" width="1.3984375" style="67" customWidth="1"/>
    <col min="2" max="2" width="42.09765625" style="67" customWidth="1"/>
    <col min="3" max="3" width="8" style="87" customWidth="1"/>
    <col min="4" max="4" width="0.59765625" style="67" customWidth="1"/>
    <col min="5" max="5" width="11.3984375" style="68" customWidth="1"/>
    <col min="6" max="6" width="0.59765625" style="68" customWidth="1"/>
    <col min="7" max="7" width="11.3984375" style="68" customWidth="1"/>
    <col min="8" max="8" width="0.59765625" style="68" customWidth="1"/>
    <col min="9" max="9" width="11.3984375" style="68" customWidth="1"/>
    <col min="10" max="10" width="0.59765625" style="97" customWidth="1"/>
    <col min="11" max="11" width="11.3984375" style="68" customWidth="1"/>
    <col min="12" max="16384" width="9.3984375" style="67"/>
  </cols>
  <sheetData>
    <row r="1" spans="1:11" ht="20.100000000000001" customHeight="1" x14ac:dyDescent="0.25">
      <c r="A1" s="66" t="s">
        <v>49</v>
      </c>
    </row>
    <row r="2" spans="1:11" ht="20.100000000000001" customHeight="1" x14ac:dyDescent="0.25">
      <c r="A2" s="98" t="s">
        <v>58</v>
      </c>
    </row>
    <row r="3" spans="1:11" ht="20.100000000000001" customHeight="1" x14ac:dyDescent="0.25">
      <c r="A3" s="69" t="s">
        <v>127</v>
      </c>
      <c r="B3" s="70"/>
      <c r="C3" s="99"/>
      <c r="D3" s="70"/>
      <c r="E3" s="71"/>
      <c r="F3" s="71"/>
      <c r="G3" s="71"/>
      <c r="H3" s="71"/>
      <c r="I3" s="71"/>
      <c r="J3" s="100"/>
      <c r="K3" s="71"/>
    </row>
    <row r="4" spans="1:11" ht="19.350000000000001" customHeight="1" x14ac:dyDescent="0.25">
      <c r="A4" s="72"/>
    </row>
    <row r="5" spans="1:11" s="101" customFormat="1" ht="19.350000000000001" customHeight="1" x14ac:dyDescent="0.25">
      <c r="B5" s="102"/>
      <c r="C5" s="103"/>
      <c r="D5" s="103"/>
      <c r="E5" s="177" t="s">
        <v>60</v>
      </c>
      <c r="F5" s="177"/>
      <c r="G5" s="177"/>
      <c r="H5" s="104"/>
      <c r="I5" s="177" t="s">
        <v>70</v>
      </c>
      <c r="J5" s="177"/>
      <c r="K5" s="177"/>
    </row>
    <row r="6" spans="1:11" s="101" customFormat="1" ht="19.350000000000001" customHeight="1" x14ac:dyDescent="0.25">
      <c r="B6" s="105"/>
      <c r="E6" s="106" t="s">
        <v>126</v>
      </c>
      <c r="F6" s="106"/>
      <c r="G6" s="106" t="s">
        <v>109</v>
      </c>
      <c r="H6" s="106"/>
      <c r="I6" s="106" t="s">
        <v>126</v>
      </c>
      <c r="J6" s="107"/>
      <c r="K6" s="106" t="s">
        <v>109</v>
      </c>
    </row>
    <row r="7" spans="1:11" s="101" customFormat="1" ht="19.350000000000001" customHeight="1" x14ac:dyDescent="0.25">
      <c r="B7" s="105"/>
      <c r="C7" s="108" t="s">
        <v>0</v>
      </c>
      <c r="E7" s="109" t="s">
        <v>46</v>
      </c>
      <c r="F7" s="106"/>
      <c r="G7" s="109" t="s">
        <v>46</v>
      </c>
      <c r="H7" s="106"/>
      <c r="I7" s="109" t="s">
        <v>46</v>
      </c>
      <c r="J7" s="107"/>
      <c r="K7" s="109" t="s">
        <v>46</v>
      </c>
    </row>
    <row r="8" spans="1:11" s="101" customFormat="1" ht="6" customHeight="1" x14ac:dyDescent="0.25">
      <c r="A8" s="110"/>
      <c r="B8" s="110"/>
      <c r="C8" s="111"/>
      <c r="E8" s="28"/>
      <c r="F8" s="28"/>
      <c r="G8" s="28"/>
      <c r="H8" s="28"/>
      <c r="I8" s="28"/>
      <c r="J8" s="28"/>
      <c r="K8" s="28"/>
    </row>
    <row r="9" spans="1:11" s="101" customFormat="1" ht="19.350000000000001" customHeight="1" x14ac:dyDescent="0.25">
      <c r="A9" s="112" t="s">
        <v>27</v>
      </c>
      <c r="B9" s="110"/>
      <c r="C9" s="111"/>
      <c r="E9" s="113"/>
      <c r="F9" s="113"/>
      <c r="G9" s="113"/>
      <c r="H9" s="113"/>
      <c r="I9" s="113"/>
      <c r="J9" s="114"/>
      <c r="K9" s="113"/>
    </row>
    <row r="10" spans="1:11" s="101" customFormat="1" ht="19.350000000000001" customHeight="1" x14ac:dyDescent="0.25">
      <c r="A10" s="110" t="s">
        <v>115</v>
      </c>
      <c r="B10" s="110"/>
      <c r="C10" s="111"/>
      <c r="E10" s="44">
        <v>22956527</v>
      </c>
      <c r="F10" s="28"/>
      <c r="G10" s="44">
        <v>25772966</v>
      </c>
      <c r="H10" s="28"/>
      <c r="I10" s="28">
        <v>-252749292</v>
      </c>
      <c r="J10" s="28"/>
      <c r="K10" s="28">
        <v>167328</v>
      </c>
    </row>
    <row r="11" spans="1:11" s="101" customFormat="1" ht="19.350000000000001" customHeight="1" x14ac:dyDescent="0.25">
      <c r="A11" s="110" t="s">
        <v>30</v>
      </c>
      <c r="B11" s="110"/>
      <c r="C11" s="111"/>
      <c r="E11" s="28"/>
      <c r="F11" s="28"/>
      <c r="G11" s="28"/>
      <c r="H11" s="28"/>
      <c r="I11" s="28"/>
      <c r="J11" s="28"/>
      <c r="K11" s="28"/>
    </row>
    <row r="12" spans="1:11" s="101" customFormat="1" ht="19.350000000000001" customHeight="1" x14ac:dyDescent="0.25">
      <c r="A12" s="110"/>
      <c r="B12" s="110" t="s">
        <v>177</v>
      </c>
      <c r="C12" s="111"/>
      <c r="E12" s="28"/>
      <c r="F12" s="28"/>
      <c r="G12" s="28"/>
      <c r="H12" s="28"/>
      <c r="I12" s="28"/>
      <c r="J12" s="28"/>
      <c r="K12" s="28"/>
    </row>
    <row r="13" spans="1:11" s="101" customFormat="1" ht="19.350000000000001" customHeight="1" x14ac:dyDescent="0.25">
      <c r="A13" s="110"/>
      <c r="B13" s="101" t="s">
        <v>106</v>
      </c>
      <c r="C13" s="111">
        <v>11</v>
      </c>
      <c r="E13" s="115">
        <v>-1896630</v>
      </c>
      <c r="F13" s="28"/>
      <c r="G13" s="115">
        <v>-5227920</v>
      </c>
      <c r="H13" s="28"/>
      <c r="I13" s="28">
        <v>285</v>
      </c>
      <c r="J13" s="28"/>
      <c r="K13" s="28">
        <v>-1611</v>
      </c>
    </row>
    <row r="14" spans="1:11" s="101" customFormat="1" ht="19.350000000000001" customHeight="1" x14ac:dyDescent="0.25">
      <c r="B14" s="110" t="s">
        <v>31</v>
      </c>
      <c r="C14" s="111">
        <v>28</v>
      </c>
      <c r="E14" s="115">
        <v>76389234</v>
      </c>
      <c r="F14" s="28"/>
      <c r="G14" s="115">
        <v>77979256</v>
      </c>
      <c r="H14" s="28"/>
      <c r="I14" s="28">
        <v>4459522</v>
      </c>
      <c r="J14" s="28"/>
      <c r="K14" s="28">
        <v>3791668</v>
      </c>
    </row>
    <row r="15" spans="1:11" s="101" customFormat="1" ht="19.350000000000001" customHeight="1" x14ac:dyDescent="0.25">
      <c r="A15" s="116"/>
      <c r="B15" s="117" t="s">
        <v>89</v>
      </c>
      <c r="C15" s="118">
        <v>22</v>
      </c>
      <c r="D15" s="118"/>
      <c r="E15" s="29">
        <v>2694696</v>
      </c>
      <c r="F15" s="29"/>
      <c r="G15" s="29">
        <v>2682580</v>
      </c>
      <c r="H15" s="29"/>
      <c r="I15" s="29">
        <v>1118223</v>
      </c>
      <c r="J15" s="29"/>
      <c r="K15" s="29">
        <v>177071</v>
      </c>
    </row>
    <row r="16" spans="1:11" s="101" customFormat="1" ht="19.350000000000001" customHeight="1" x14ac:dyDescent="0.25">
      <c r="B16" s="110" t="s">
        <v>173</v>
      </c>
      <c r="C16" s="111"/>
      <c r="E16" s="115"/>
      <c r="F16" s="28"/>
      <c r="G16" s="115"/>
      <c r="H16" s="28"/>
      <c r="I16" s="28"/>
      <c r="J16" s="28"/>
      <c r="K16" s="28"/>
    </row>
    <row r="17" spans="1:11" s="101" customFormat="1" ht="19.350000000000001" customHeight="1" x14ac:dyDescent="0.25">
      <c r="B17" s="110" t="s">
        <v>145</v>
      </c>
      <c r="C17" s="111"/>
      <c r="E17" s="115">
        <v>-32827</v>
      </c>
      <c r="F17" s="28"/>
      <c r="G17" s="115">
        <v>-2947</v>
      </c>
      <c r="H17" s="28"/>
      <c r="I17" s="28">
        <v>-11101</v>
      </c>
      <c r="J17" s="28"/>
      <c r="K17" s="28">
        <v>145653</v>
      </c>
    </row>
    <row r="18" spans="1:11" s="101" customFormat="1" ht="19.350000000000001" customHeight="1" x14ac:dyDescent="0.25">
      <c r="B18" s="110" t="s">
        <v>146</v>
      </c>
      <c r="C18" s="111">
        <v>13.1</v>
      </c>
      <c r="E18" s="115">
        <v>0</v>
      </c>
      <c r="F18" s="28"/>
      <c r="G18" s="115">
        <v>0</v>
      </c>
      <c r="H18" s="28"/>
      <c r="I18" s="28">
        <v>253710000</v>
      </c>
      <c r="J18" s="28"/>
      <c r="K18" s="28">
        <v>0</v>
      </c>
    </row>
    <row r="19" spans="1:11" s="101" customFormat="1" ht="19.350000000000001" customHeight="1" x14ac:dyDescent="0.25">
      <c r="B19" s="110" t="s">
        <v>147</v>
      </c>
      <c r="C19" s="111"/>
      <c r="E19" s="28">
        <v>-117671</v>
      </c>
      <c r="F19" s="28"/>
      <c r="G19" s="28">
        <v>-4005470</v>
      </c>
      <c r="H19" s="28"/>
      <c r="I19" s="28">
        <v>-8655</v>
      </c>
      <c r="J19" s="28"/>
      <c r="K19" s="28">
        <v>-1495</v>
      </c>
    </row>
    <row r="20" spans="1:11" s="101" customFormat="1" ht="19.350000000000001" customHeight="1" x14ac:dyDescent="0.25">
      <c r="B20" s="116" t="s">
        <v>148</v>
      </c>
      <c r="C20" s="111"/>
      <c r="E20" s="28">
        <v>674590</v>
      </c>
      <c r="F20" s="28"/>
      <c r="G20" s="28">
        <v>518849</v>
      </c>
      <c r="H20" s="28"/>
      <c r="I20" s="28">
        <v>0</v>
      </c>
      <c r="J20" s="28"/>
      <c r="K20" s="28">
        <v>0</v>
      </c>
    </row>
    <row r="21" spans="1:11" s="101" customFormat="1" ht="19.350000000000001" customHeight="1" x14ac:dyDescent="0.25">
      <c r="B21" s="110" t="s">
        <v>113</v>
      </c>
      <c r="C21" s="111"/>
      <c r="E21" s="28">
        <v>3</v>
      </c>
      <c r="F21" s="28"/>
      <c r="G21" s="28">
        <v>11882</v>
      </c>
      <c r="H21" s="28"/>
      <c r="I21" s="28">
        <v>3</v>
      </c>
      <c r="J21" s="28"/>
      <c r="K21" s="28">
        <v>11882</v>
      </c>
    </row>
    <row r="22" spans="1:11" s="101" customFormat="1" ht="19.350000000000001" customHeight="1" x14ac:dyDescent="0.25">
      <c r="B22" s="110" t="s">
        <v>167</v>
      </c>
      <c r="C22" s="111"/>
      <c r="E22" s="28"/>
      <c r="F22" s="28"/>
      <c r="G22" s="28"/>
      <c r="H22" s="28"/>
      <c r="I22" s="28"/>
      <c r="J22" s="28"/>
      <c r="K22" s="28"/>
    </row>
    <row r="23" spans="1:11" s="101" customFormat="1" ht="19.350000000000001" customHeight="1" x14ac:dyDescent="0.25">
      <c r="B23" s="110" t="s">
        <v>168</v>
      </c>
      <c r="C23" s="111"/>
      <c r="E23" s="28">
        <v>-3630</v>
      </c>
      <c r="F23" s="28"/>
      <c r="G23" s="28">
        <v>0</v>
      </c>
      <c r="H23" s="28"/>
      <c r="I23" s="28">
        <v>-3630</v>
      </c>
      <c r="J23" s="28"/>
      <c r="K23" s="28">
        <v>0</v>
      </c>
    </row>
    <row r="24" spans="1:11" s="101" customFormat="1" ht="19.350000000000001" customHeight="1" x14ac:dyDescent="0.25">
      <c r="B24" s="110" t="s">
        <v>169</v>
      </c>
      <c r="C24" s="111"/>
      <c r="E24" s="28"/>
      <c r="F24" s="28"/>
      <c r="G24" s="28"/>
      <c r="H24" s="28"/>
      <c r="I24" s="28"/>
      <c r="J24" s="28"/>
      <c r="K24" s="28"/>
    </row>
    <row r="25" spans="1:11" s="101" customFormat="1" ht="19.350000000000001" customHeight="1" x14ac:dyDescent="0.25">
      <c r="B25" s="110" t="s">
        <v>168</v>
      </c>
      <c r="C25" s="111"/>
      <c r="E25" s="28">
        <v>-11988</v>
      </c>
      <c r="F25" s="28"/>
      <c r="G25" s="28">
        <v>0</v>
      </c>
      <c r="H25" s="28"/>
      <c r="I25" s="28">
        <v>-11988</v>
      </c>
      <c r="J25" s="28"/>
      <c r="K25" s="28">
        <v>0</v>
      </c>
    </row>
    <row r="26" spans="1:11" s="101" customFormat="1" ht="19.350000000000001" customHeight="1" x14ac:dyDescent="0.25">
      <c r="B26" s="110" t="s">
        <v>149</v>
      </c>
      <c r="C26" s="111">
        <v>13.2</v>
      </c>
      <c r="E26" s="28">
        <v>0</v>
      </c>
      <c r="F26" s="28"/>
      <c r="G26" s="28">
        <v>0</v>
      </c>
      <c r="H26" s="28"/>
      <c r="I26" s="28">
        <v>-5518470</v>
      </c>
      <c r="J26" s="28"/>
      <c r="K26" s="28">
        <v>0</v>
      </c>
    </row>
    <row r="27" spans="1:11" s="101" customFormat="1" ht="19.350000000000001" customHeight="1" x14ac:dyDescent="0.25">
      <c r="B27" s="110" t="s">
        <v>29</v>
      </c>
      <c r="C27" s="111">
        <v>26</v>
      </c>
      <c r="E27" s="28">
        <v>-488894</v>
      </c>
      <c r="F27" s="28"/>
      <c r="G27" s="28">
        <v>-313928</v>
      </c>
      <c r="H27" s="28"/>
      <c r="I27" s="28">
        <v>-36885799</v>
      </c>
      <c r="J27" s="28"/>
      <c r="K27" s="28">
        <v>-36509086</v>
      </c>
    </row>
    <row r="28" spans="1:11" s="101" customFormat="1" ht="19.350000000000001" customHeight="1" x14ac:dyDescent="0.25">
      <c r="B28" s="110" t="s">
        <v>23</v>
      </c>
      <c r="C28" s="111">
        <v>27</v>
      </c>
      <c r="E28" s="30">
        <v>6514547</v>
      </c>
      <c r="F28" s="28"/>
      <c r="G28" s="30">
        <v>11241278</v>
      </c>
      <c r="H28" s="28"/>
      <c r="I28" s="30">
        <v>430129</v>
      </c>
      <c r="J28" s="28"/>
      <c r="K28" s="30">
        <v>734332</v>
      </c>
    </row>
    <row r="29" spans="1:11" s="101" customFormat="1" ht="6" customHeight="1" x14ac:dyDescent="0.25">
      <c r="A29" s="110"/>
      <c r="B29" s="110"/>
      <c r="C29" s="111"/>
      <c r="E29" s="119"/>
      <c r="F29" s="119"/>
      <c r="G29" s="119"/>
      <c r="H29" s="119"/>
      <c r="I29" s="119"/>
      <c r="J29" s="119"/>
      <c r="K29" s="119"/>
    </row>
    <row r="30" spans="1:11" s="101" customFormat="1" ht="19.350000000000001" customHeight="1" x14ac:dyDescent="0.25">
      <c r="A30" s="101" t="s">
        <v>88</v>
      </c>
      <c r="B30" s="120"/>
      <c r="C30" s="111"/>
      <c r="E30" s="119">
        <f>SUM(E10:E28)</f>
        <v>106677957</v>
      </c>
      <c r="F30" s="119"/>
      <c r="G30" s="119">
        <f>SUM(G10:G28)</f>
        <v>108656546</v>
      </c>
      <c r="H30" s="119"/>
      <c r="I30" s="119">
        <f>SUM(I10:I28)</f>
        <v>-35470773</v>
      </c>
      <c r="J30" s="119"/>
      <c r="K30" s="119">
        <f>SUM(K10:K28)</f>
        <v>-31484258</v>
      </c>
    </row>
    <row r="31" spans="1:11" s="101" customFormat="1" ht="19.350000000000001" customHeight="1" x14ac:dyDescent="0.25">
      <c r="A31" s="110" t="s">
        <v>32</v>
      </c>
      <c r="B31" s="110"/>
      <c r="C31" s="111"/>
      <c r="E31" s="119"/>
      <c r="F31" s="119"/>
      <c r="G31" s="119"/>
      <c r="H31" s="119"/>
      <c r="I31" s="119"/>
      <c r="J31" s="119"/>
      <c r="K31" s="119"/>
    </row>
    <row r="32" spans="1:11" s="101" customFormat="1" ht="19.350000000000001" customHeight="1" x14ac:dyDescent="0.25">
      <c r="B32" s="116" t="s">
        <v>150</v>
      </c>
      <c r="C32" s="118"/>
      <c r="D32" s="118"/>
      <c r="E32" s="28">
        <v>23690453</v>
      </c>
      <c r="F32" s="28"/>
      <c r="G32" s="28">
        <v>-5267019</v>
      </c>
      <c r="H32" s="28"/>
      <c r="I32" s="28">
        <v>-7399987</v>
      </c>
      <c r="J32" s="28"/>
      <c r="K32" s="28">
        <v>197730</v>
      </c>
    </row>
    <row r="33" spans="1:11" s="101" customFormat="1" ht="19.350000000000001" customHeight="1" x14ac:dyDescent="0.25">
      <c r="B33" s="116" t="s">
        <v>78</v>
      </c>
      <c r="C33" s="118"/>
      <c r="D33" s="118"/>
      <c r="E33" s="28">
        <v>3349676</v>
      </c>
      <c r="F33" s="28"/>
      <c r="G33" s="28">
        <v>-1553830</v>
      </c>
      <c r="H33" s="28"/>
      <c r="I33" s="28">
        <v>2412282</v>
      </c>
      <c r="J33" s="28"/>
      <c r="K33" s="28">
        <v>-680299</v>
      </c>
    </row>
    <row r="34" spans="1:11" s="101" customFormat="1" ht="19.350000000000001" customHeight="1" x14ac:dyDescent="0.25">
      <c r="A34" s="116"/>
      <c r="B34" s="110" t="s">
        <v>33</v>
      </c>
      <c r="C34" s="118"/>
      <c r="D34" s="118"/>
      <c r="E34" s="28">
        <v>-617536</v>
      </c>
      <c r="F34" s="28"/>
      <c r="G34" s="28">
        <v>125136</v>
      </c>
      <c r="H34" s="28"/>
      <c r="I34" s="28">
        <v>-309423</v>
      </c>
      <c r="J34" s="28"/>
      <c r="K34" s="28">
        <v>11971</v>
      </c>
    </row>
    <row r="35" spans="1:11" s="101" customFormat="1" ht="19.350000000000001" customHeight="1" x14ac:dyDescent="0.25">
      <c r="A35" s="116"/>
      <c r="B35" s="110" t="s">
        <v>34</v>
      </c>
      <c r="C35" s="118"/>
      <c r="D35" s="118"/>
      <c r="E35" s="28">
        <v>-697444</v>
      </c>
      <c r="F35" s="28"/>
      <c r="G35" s="28">
        <v>-76729</v>
      </c>
      <c r="H35" s="28"/>
      <c r="I35" s="28">
        <v>-123271</v>
      </c>
      <c r="J35" s="28"/>
      <c r="K35" s="28">
        <v>-76729</v>
      </c>
    </row>
    <row r="36" spans="1:11" s="101" customFormat="1" ht="19.350000000000001" customHeight="1" x14ac:dyDescent="0.25">
      <c r="B36" s="116" t="s">
        <v>151</v>
      </c>
      <c r="C36" s="118"/>
      <c r="D36" s="118"/>
      <c r="E36" s="28">
        <v>-10903590</v>
      </c>
      <c r="F36" s="28"/>
      <c r="G36" s="28">
        <v>559379</v>
      </c>
      <c r="H36" s="28"/>
      <c r="I36" s="28">
        <v>-3147284</v>
      </c>
      <c r="J36" s="28"/>
      <c r="K36" s="28">
        <v>-2163687</v>
      </c>
    </row>
    <row r="37" spans="1:11" s="101" customFormat="1" ht="19.350000000000001" customHeight="1" x14ac:dyDescent="0.25">
      <c r="B37" s="116" t="s">
        <v>35</v>
      </c>
      <c r="C37" s="118"/>
      <c r="D37" s="118"/>
      <c r="E37" s="29">
        <v>-2429742</v>
      </c>
      <c r="F37" s="29"/>
      <c r="G37" s="29">
        <v>171692</v>
      </c>
      <c r="H37" s="29"/>
      <c r="I37" s="29">
        <v>-427385</v>
      </c>
      <c r="J37" s="29"/>
      <c r="K37" s="29">
        <v>437729</v>
      </c>
    </row>
    <row r="38" spans="1:11" s="101" customFormat="1" ht="19.350000000000001" customHeight="1" x14ac:dyDescent="0.25">
      <c r="B38" s="116" t="s">
        <v>152</v>
      </c>
      <c r="C38" s="118">
        <v>22</v>
      </c>
      <c r="D38" s="118"/>
      <c r="E38" s="30">
        <v>-1456320</v>
      </c>
      <c r="F38" s="28"/>
      <c r="G38" s="30">
        <v>-183467</v>
      </c>
      <c r="H38" s="28"/>
      <c r="I38" s="30">
        <v>0</v>
      </c>
      <c r="J38" s="28"/>
      <c r="K38" s="30">
        <v>0</v>
      </c>
    </row>
    <row r="39" spans="1:11" s="101" customFormat="1" ht="6" customHeight="1" x14ac:dyDescent="0.25">
      <c r="A39" s="110"/>
      <c r="B39" s="110"/>
      <c r="C39" s="111"/>
      <c r="E39" s="28"/>
      <c r="F39" s="28"/>
      <c r="G39" s="28"/>
      <c r="H39" s="28"/>
      <c r="I39" s="28"/>
      <c r="J39" s="28"/>
      <c r="K39" s="28"/>
    </row>
    <row r="40" spans="1:11" s="101" customFormat="1" ht="19.350000000000001" customHeight="1" x14ac:dyDescent="0.25">
      <c r="A40" s="110" t="s">
        <v>153</v>
      </c>
      <c r="B40" s="110"/>
      <c r="C40" s="111"/>
      <c r="E40" s="28">
        <f>SUM(E30:E38)</f>
        <v>117613454</v>
      </c>
      <c r="F40" s="45"/>
      <c r="G40" s="28">
        <f>SUM(G30:G38)</f>
        <v>102431708</v>
      </c>
      <c r="H40" s="28"/>
      <c r="I40" s="28">
        <f>SUM(I30:I38)</f>
        <v>-44465841</v>
      </c>
      <c r="J40" s="28"/>
      <c r="K40" s="28">
        <f>SUM(K30:K38)</f>
        <v>-33757543</v>
      </c>
    </row>
    <row r="41" spans="1:11" s="101" customFormat="1" ht="19.350000000000001" customHeight="1" x14ac:dyDescent="0.25">
      <c r="A41" s="110"/>
      <c r="B41" s="110" t="s">
        <v>79</v>
      </c>
      <c r="C41" s="111">
        <v>26</v>
      </c>
      <c r="E41" s="28">
        <v>488894</v>
      </c>
      <c r="F41" s="28"/>
      <c r="G41" s="28">
        <v>313928</v>
      </c>
      <c r="H41" s="28"/>
      <c r="I41" s="28">
        <v>106628</v>
      </c>
      <c r="J41" s="28"/>
      <c r="K41" s="28">
        <v>33189</v>
      </c>
    </row>
    <row r="42" spans="1:11" s="101" customFormat="1" ht="19.350000000000001" customHeight="1" x14ac:dyDescent="0.25">
      <c r="B42" s="101" t="s">
        <v>80</v>
      </c>
      <c r="C42" s="111"/>
      <c r="E42" s="28">
        <v>-6849890</v>
      </c>
      <c r="F42" s="28"/>
      <c r="G42" s="28">
        <v>-11452568</v>
      </c>
      <c r="H42" s="28"/>
      <c r="I42" s="28">
        <v>-430129</v>
      </c>
      <c r="J42" s="28"/>
      <c r="K42" s="28">
        <v>-734332</v>
      </c>
    </row>
    <row r="43" spans="1:11" s="101" customFormat="1" ht="19.350000000000001" customHeight="1" x14ac:dyDescent="0.25">
      <c r="A43" s="110"/>
      <c r="B43" s="110" t="s">
        <v>90</v>
      </c>
      <c r="C43" s="111"/>
      <c r="E43" s="28">
        <v>4701336</v>
      </c>
      <c r="F43" s="28"/>
      <c r="G43" s="28">
        <v>4730811</v>
      </c>
      <c r="H43" s="28"/>
      <c r="I43" s="28">
        <v>1456528</v>
      </c>
      <c r="J43" s="28"/>
      <c r="K43" s="28">
        <v>0</v>
      </c>
    </row>
    <row r="44" spans="1:11" s="101" customFormat="1" ht="19.350000000000001" customHeight="1" x14ac:dyDescent="0.25">
      <c r="A44" s="121"/>
      <c r="B44" s="101" t="s">
        <v>96</v>
      </c>
      <c r="E44" s="30">
        <v>-15887121</v>
      </c>
      <c r="F44" s="29"/>
      <c r="G44" s="30">
        <v>-14760651</v>
      </c>
      <c r="H44" s="29"/>
      <c r="I44" s="30">
        <v>-1345518</v>
      </c>
      <c r="J44" s="29"/>
      <c r="K44" s="30">
        <v>-1456529</v>
      </c>
    </row>
    <row r="45" spans="1:11" s="101" customFormat="1" ht="6" customHeight="1" x14ac:dyDescent="0.25">
      <c r="A45" s="110"/>
      <c r="B45" s="110"/>
      <c r="C45" s="111"/>
      <c r="E45" s="28"/>
      <c r="F45" s="28"/>
      <c r="G45" s="28"/>
      <c r="H45" s="28"/>
      <c r="I45" s="28"/>
      <c r="J45" s="28"/>
      <c r="K45" s="28"/>
    </row>
    <row r="46" spans="1:11" s="101" customFormat="1" ht="19.350000000000001" customHeight="1" x14ac:dyDescent="0.25">
      <c r="A46" s="110" t="s">
        <v>103</v>
      </c>
      <c r="B46" s="110"/>
      <c r="C46" s="111"/>
      <c r="E46" s="30">
        <f>SUM(E40:E44)</f>
        <v>100066673</v>
      </c>
      <c r="F46" s="29"/>
      <c r="G46" s="30">
        <f>SUM(G40:G44)</f>
        <v>81263228</v>
      </c>
      <c r="H46" s="29"/>
      <c r="I46" s="30">
        <f>SUM(I40:I44)</f>
        <v>-44678332</v>
      </c>
      <c r="J46" s="29"/>
      <c r="K46" s="30">
        <f>SUM(K40:K44)</f>
        <v>-35915215</v>
      </c>
    </row>
    <row r="47" spans="1:11" s="101" customFormat="1" ht="23.25" customHeight="1" x14ac:dyDescent="0.25">
      <c r="A47" s="110"/>
      <c r="B47" s="110"/>
      <c r="C47" s="111"/>
      <c r="E47" s="28"/>
      <c r="F47" s="28"/>
      <c r="G47" s="28"/>
      <c r="H47" s="28"/>
      <c r="I47" s="28"/>
      <c r="J47" s="28"/>
      <c r="K47" s="28"/>
    </row>
    <row r="48" spans="1:11" ht="21.9" customHeight="1" x14ac:dyDescent="0.25">
      <c r="A48" s="178" t="str">
        <f>'6-8'!A43</f>
        <v>หมายเหตุประกอบงบการเงินรวมและงบการเงินเฉพาะกิจการเป็นส่วนหนึ่งของงบการเงินนี้</v>
      </c>
      <c r="B48" s="178"/>
      <c r="C48" s="178"/>
      <c r="D48" s="178"/>
      <c r="E48" s="178"/>
      <c r="F48" s="178"/>
      <c r="G48" s="178"/>
      <c r="H48" s="178"/>
      <c r="I48" s="178"/>
      <c r="J48" s="100"/>
      <c r="K48" s="71"/>
    </row>
    <row r="49" spans="1:11" ht="20.100000000000001" customHeight="1" x14ac:dyDescent="0.25">
      <c r="A49" s="66" t="s">
        <v>49</v>
      </c>
    </row>
    <row r="50" spans="1:11" ht="20.100000000000001" customHeight="1" x14ac:dyDescent="0.25">
      <c r="A50" s="98" t="s">
        <v>58</v>
      </c>
    </row>
    <row r="51" spans="1:11" ht="20.100000000000001" customHeight="1" x14ac:dyDescent="0.25">
      <c r="A51" s="69" t="str">
        <f>+A3</f>
        <v>สำหรับปีสิ้นสุดวันที่ 31 ธันวาคม พ.ศ. 2567</v>
      </c>
      <c r="B51" s="70"/>
      <c r="C51" s="99"/>
      <c r="D51" s="70"/>
      <c r="E51" s="71"/>
      <c r="F51" s="71"/>
      <c r="G51" s="71"/>
      <c r="H51" s="71"/>
      <c r="I51" s="71"/>
      <c r="J51" s="100"/>
      <c r="K51" s="71"/>
    </row>
    <row r="52" spans="1:11" ht="20.100000000000001" customHeight="1" x14ac:dyDescent="0.25">
      <c r="A52" s="72"/>
    </row>
    <row r="53" spans="1:11" s="101" customFormat="1" ht="20.100000000000001" customHeight="1" x14ac:dyDescent="0.25">
      <c r="B53" s="102"/>
      <c r="C53" s="103"/>
      <c r="D53" s="103"/>
      <c r="E53" s="177" t="s">
        <v>60</v>
      </c>
      <c r="F53" s="177"/>
      <c r="G53" s="177"/>
      <c r="H53" s="104"/>
      <c r="I53" s="177" t="s">
        <v>70</v>
      </c>
      <c r="J53" s="177"/>
      <c r="K53" s="177"/>
    </row>
    <row r="54" spans="1:11" s="101" customFormat="1" ht="20.100000000000001" customHeight="1" x14ac:dyDescent="0.25">
      <c r="B54" s="105"/>
      <c r="E54" s="106" t="s">
        <v>126</v>
      </c>
      <c r="F54" s="106"/>
      <c r="G54" s="106" t="s">
        <v>109</v>
      </c>
      <c r="H54" s="106"/>
      <c r="I54" s="106" t="s">
        <v>126</v>
      </c>
      <c r="J54" s="107"/>
      <c r="K54" s="106" t="s">
        <v>109</v>
      </c>
    </row>
    <row r="55" spans="1:11" s="101" customFormat="1" ht="20.100000000000001" customHeight="1" x14ac:dyDescent="0.25">
      <c r="B55" s="105"/>
      <c r="C55" s="108" t="s">
        <v>0</v>
      </c>
      <c r="E55" s="109" t="s">
        <v>46</v>
      </c>
      <c r="F55" s="106"/>
      <c r="G55" s="109" t="s">
        <v>46</v>
      </c>
      <c r="H55" s="106"/>
      <c r="I55" s="109" t="s">
        <v>46</v>
      </c>
      <c r="J55" s="107"/>
      <c r="K55" s="109" t="s">
        <v>46</v>
      </c>
    </row>
    <row r="56" spans="1:11" s="101" customFormat="1" ht="6" customHeight="1" x14ac:dyDescent="0.25">
      <c r="A56" s="110"/>
      <c r="B56" s="110"/>
      <c r="J56" s="114"/>
    </row>
    <row r="57" spans="1:11" s="101" customFormat="1" ht="20.100000000000001" customHeight="1" x14ac:dyDescent="0.25">
      <c r="A57" s="112" t="s">
        <v>28</v>
      </c>
      <c r="B57" s="112"/>
      <c r="C57" s="111"/>
      <c r="E57" s="5"/>
      <c r="F57" s="5"/>
      <c r="G57" s="5"/>
      <c r="H57" s="5"/>
      <c r="I57" s="5"/>
      <c r="J57" s="32"/>
      <c r="K57" s="5"/>
    </row>
    <row r="58" spans="1:11" s="101" customFormat="1" ht="20.100000000000001" customHeight="1" x14ac:dyDescent="0.25">
      <c r="A58" s="101" t="s">
        <v>66</v>
      </c>
      <c r="C58" s="122">
        <v>32.4</v>
      </c>
      <c r="D58" s="123"/>
      <c r="E58" s="124">
        <v>0</v>
      </c>
      <c r="F58" s="124"/>
      <c r="G58" s="124">
        <v>0</v>
      </c>
      <c r="H58" s="124"/>
      <c r="I58" s="124">
        <v>-38500000</v>
      </c>
      <c r="J58" s="125"/>
      <c r="K58" s="124">
        <v>-53500000</v>
      </c>
    </row>
    <row r="59" spans="1:11" s="101" customFormat="1" ht="20.100000000000001" customHeight="1" x14ac:dyDescent="0.25">
      <c r="A59" s="101" t="s">
        <v>93</v>
      </c>
      <c r="C59" s="122">
        <v>32.4</v>
      </c>
      <c r="D59" s="126"/>
      <c r="E59" s="124">
        <v>0</v>
      </c>
      <c r="F59" s="124"/>
      <c r="G59" s="124">
        <v>0</v>
      </c>
      <c r="H59" s="124"/>
      <c r="I59" s="124">
        <v>54000000</v>
      </c>
      <c r="J59" s="125"/>
      <c r="K59" s="124">
        <v>61500000</v>
      </c>
    </row>
    <row r="60" spans="1:11" s="101" customFormat="1" ht="20.100000000000001" customHeight="1" x14ac:dyDescent="0.25">
      <c r="A60" s="101" t="s">
        <v>154</v>
      </c>
      <c r="C60" s="122"/>
      <c r="D60" s="126"/>
      <c r="E60" s="124"/>
      <c r="F60" s="124"/>
      <c r="G60" s="124"/>
      <c r="H60" s="124"/>
      <c r="I60" s="124"/>
      <c r="J60" s="125"/>
      <c r="K60" s="124"/>
    </row>
    <row r="61" spans="1:11" s="101" customFormat="1" ht="20.100000000000001" customHeight="1" x14ac:dyDescent="0.25">
      <c r="B61" s="101" t="s">
        <v>134</v>
      </c>
      <c r="C61" s="122"/>
      <c r="D61" s="126"/>
      <c r="E61" s="124">
        <v>-11000000</v>
      </c>
      <c r="F61" s="124"/>
      <c r="G61" s="124">
        <v>0</v>
      </c>
      <c r="H61" s="124"/>
      <c r="I61" s="124">
        <v>-10000000</v>
      </c>
      <c r="J61" s="125"/>
      <c r="K61" s="124">
        <v>0</v>
      </c>
    </row>
    <row r="62" spans="1:11" s="101" customFormat="1" ht="20.100000000000001" customHeight="1" x14ac:dyDescent="0.25">
      <c r="A62" s="101" t="s">
        <v>178</v>
      </c>
      <c r="C62" s="122"/>
      <c r="D62" s="126"/>
      <c r="E62" s="124"/>
      <c r="F62" s="124"/>
      <c r="G62" s="124"/>
      <c r="H62" s="124"/>
      <c r="I62" s="124"/>
      <c r="J62" s="125"/>
      <c r="K62" s="124"/>
    </row>
    <row r="63" spans="1:11" s="101" customFormat="1" ht="20.100000000000001" customHeight="1" x14ac:dyDescent="0.25">
      <c r="B63" s="101" t="s">
        <v>134</v>
      </c>
      <c r="C63" s="122"/>
      <c r="D63" s="126"/>
      <c r="E63" s="124">
        <v>5000000</v>
      </c>
      <c r="F63" s="124"/>
      <c r="G63" s="124">
        <v>0</v>
      </c>
      <c r="H63" s="124"/>
      <c r="I63" s="124">
        <v>5000000</v>
      </c>
      <c r="J63" s="125"/>
      <c r="K63" s="124">
        <v>0</v>
      </c>
    </row>
    <row r="64" spans="1:11" s="101" customFormat="1" ht="20.100000000000001" customHeight="1" x14ac:dyDescent="0.25">
      <c r="A64" s="101" t="s">
        <v>91</v>
      </c>
      <c r="C64" s="112"/>
      <c r="D64" s="126"/>
      <c r="E64" s="124">
        <v>-51488239</v>
      </c>
      <c r="F64" s="124"/>
      <c r="G64" s="124">
        <v>-63204472</v>
      </c>
      <c r="H64" s="124"/>
      <c r="I64" s="124">
        <v>-3759698</v>
      </c>
      <c r="J64" s="125"/>
      <c r="K64" s="124">
        <v>-502390</v>
      </c>
    </row>
    <row r="65" spans="1:11" s="101" customFormat="1" ht="20.100000000000001" customHeight="1" x14ac:dyDescent="0.25">
      <c r="A65" s="101" t="s">
        <v>47</v>
      </c>
      <c r="C65" s="122"/>
      <c r="D65" s="126"/>
      <c r="E65" s="124">
        <v>-822746</v>
      </c>
      <c r="F65" s="124"/>
      <c r="G65" s="124">
        <v>-234668</v>
      </c>
      <c r="H65" s="124"/>
      <c r="I65" s="124">
        <v>-135574</v>
      </c>
      <c r="J65" s="125"/>
      <c r="K65" s="124">
        <v>-46800</v>
      </c>
    </row>
    <row r="66" spans="1:11" s="101" customFormat="1" ht="20.100000000000001" customHeight="1" x14ac:dyDescent="0.25">
      <c r="A66" s="101" t="s">
        <v>155</v>
      </c>
      <c r="C66" s="122"/>
      <c r="D66" s="126"/>
      <c r="E66" s="124">
        <v>357933</v>
      </c>
      <c r="F66" s="124"/>
      <c r="G66" s="124">
        <v>7111987</v>
      </c>
      <c r="H66" s="124"/>
      <c r="I66" s="124">
        <v>11650</v>
      </c>
      <c r="J66" s="125"/>
      <c r="K66" s="124">
        <v>3738</v>
      </c>
    </row>
    <row r="67" spans="1:11" s="101" customFormat="1" ht="20.100000000000001" customHeight="1" x14ac:dyDescent="0.25">
      <c r="A67" s="101" t="s">
        <v>149</v>
      </c>
      <c r="C67" s="122">
        <v>13.2</v>
      </c>
      <c r="D67" s="126"/>
      <c r="E67" s="124">
        <v>0</v>
      </c>
      <c r="F67" s="124"/>
      <c r="G67" s="124">
        <v>0</v>
      </c>
      <c r="H67" s="124"/>
      <c r="I67" s="124">
        <v>5518470</v>
      </c>
      <c r="J67" s="125"/>
      <c r="K67" s="124">
        <v>0</v>
      </c>
    </row>
    <row r="68" spans="1:11" s="101" customFormat="1" ht="20.100000000000001" customHeight="1" x14ac:dyDescent="0.25">
      <c r="A68" s="101" t="s">
        <v>67</v>
      </c>
      <c r="C68" s="122">
        <v>26</v>
      </c>
      <c r="D68" s="126"/>
      <c r="E68" s="127">
        <v>0</v>
      </c>
      <c r="F68" s="29"/>
      <c r="G68" s="127">
        <v>0</v>
      </c>
      <c r="H68" s="29"/>
      <c r="I68" s="30">
        <v>36779171</v>
      </c>
      <c r="J68" s="33">
        <v>0</v>
      </c>
      <c r="K68" s="30">
        <v>36475897</v>
      </c>
    </row>
    <row r="69" spans="1:11" s="101" customFormat="1" ht="6" customHeight="1" x14ac:dyDescent="0.25">
      <c r="A69" s="110"/>
      <c r="B69" s="110"/>
      <c r="J69" s="114"/>
    </row>
    <row r="70" spans="1:11" s="101" customFormat="1" ht="20.100000000000001" customHeight="1" x14ac:dyDescent="0.25">
      <c r="A70" s="128" t="s">
        <v>104</v>
      </c>
      <c r="B70" s="128"/>
      <c r="E70" s="129">
        <f>SUM(E58:E68)</f>
        <v>-57953052</v>
      </c>
      <c r="G70" s="129">
        <f>SUM(G58:G68)</f>
        <v>-56327153</v>
      </c>
      <c r="I70" s="129">
        <f>SUM(I58:I68)</f>
        <v>48914019</v>
      </c>
      <c r="J70" s="114"/>
      <c r="K70" s="129">
        <f>SUM(K58:K68)</f>
        <v>43930445</v>
      </c>
    </row>
    <row r="71" spans="1:11" s="101" customFormat="1" ht="20.100000000000001" customHeight="1" x14ac:dyDescent="0.25">
      <c r="A71" s="110"/>
      <c r="B71" s="110"/>
      <c r="J71" s="114"/>
    </row>
    <row r="72" spans="1:11" s="101" customFormat="1" ht="20.100000000000001" customHeight="1" x14ac:dyDescent="0.25">
      <c r="A72" s="130" t="s">
        <v>36</v>
      </c>
      <c r="B72" s="131"/>
      <c r="C72" s="111"/>
      <c r="E72" s="5"/>
      <c r="F72" s="5"/>
      <c r="G72" s="5"/>
      <c r="H72" s="5"/>
      <c r="I72" s="5"/>
      <c r="J72" s="32"/>
      <c r="K72" s="5"/>
    </row>
    <row r="73" spans="1:11" s="101" customFormat="1" ht="20.100000000000001" customHeight="1" x14ac:dyDescent="0.25">
      <c r="A73" s="131" t="s">
        <v>94</v>
      </c>
      <c r="B73" s="131"/>
      <c r="C73" s="118"/>
      <c r="D73" s="118"/>
      <c r="E73" s="28">
        <v>5000000</v>
      </c>
      <c r="F73" s="28"/>
      <c r="G73" s="28">
        <v>50000000</v>
      </c>
      <c r="H73" s="28"/>
      <c r="I73" s="5">
        <v>5000000</v>
      </c>
      <c r="J73" s="32"/>
      <c r="K73" s="5">
        <v>50000000</v>
      </c>
    </row>
    <row r="74" spans="1:11" s="101" customFormat="1" ht="20.100000000000001" customHeight="1" x14ac:dyDescent="0.25">
      <c r="A74" s="128" t="s">
        <v>98</v>
      </c>
      <c r="B74" s="128"/>
      <c r="C74" s="111"/>
      <c r="D74" s="123"/>
      <c r="E74" s="28">
        <v>-11000000</v>
      </c>
      <c r="F74" s="28"/>
      <c r="G74" s="28">
        <v>-53000000</v>
      </c>
      <c r="H74" s="28"/>
      <c r="I74" s="5">
        <v>-11000000</v>
      </c>
      <c r="J74" s="32"/>
      <c r="K74" s="5">
        <v>-53000000</v>
      </c>
    </row>
    <row r="75" spans="1:11" s="101" customFormat="1" ht="20.100000000000001" customHeight="1" x14ac:dyDescent="0.25">
      <c r="A75" s="128" t="s">
        <v>81</v>
      </c>
      <c r="B75" s="128"/>
      <c r="C75" s="111"/>
      <c r="D75" s="123"/>
      <c r="E75" s="28">
        <v>0</v>
      </c>
      <c r="F75" s="28"/>
      <c r="G75" s="28">
        <v>-185788932</v>
      </c>
      <c r="H75" s="28"/>
      <c r="I75" s="5">
        <v>0</v>
      </c>
      <c r="J75" s="32"/>
      <c r="K75" s="5">
        <v>0</v>
      </c>
    </row>
    <row r="76" spans="1:11" s="101" customFormat="1" ht="20.100000000000001" customHeight="1" x14ac:dyDescent="0.25">
      <c r="A76" s="128" t="s">
        <v>156</v>
      </c>
      <c r="B76" s="128"/>
      <c r="C76" s="111">
        <v>32.5</v>
      </c>
      <c r="D76" s="123"/>
      <c r="E76" s="28">
        <v>0</v>
      </c>
      <c r="F76" s="28"/>
      <c r="G76" s="28">
        <v>170000000</v>
      </c>
      <c r="H76" s="28"/>
      <c r="I76" s="132">
        <v>0</v>
      </c>
      <c r="J76" s="32"/>
      <c r="K76" s="132">
        <v>0</v>
      </c>
    </row>
    <row r="77" spans="1:11" s="101" customFormat="1" ht="20.100000000000001" customHeight="1" x14ac:dyDescent="0.25">
      <c r="A77" s="128" t="s">
        <v>170</v>
      </c>
      <c r="B77" s="128"/>
      <c r="C77" s="111">
        <v>32.5</v>
      </c>
      <c r="D77" s="123"/>
      <c r="E77" s="28">
        <v>-43908000</v>
      </c>
      <c r="F77" s="28"/>
      <c r="G77" s="28">
        <v>0</v>
      </c>
      <c r="H77" s="28"/>
      <c r="I77" s="132">
        <v>0</v>
      </c>
      <c r="J77" s="32"/>
      <c r="K77" s="132">
        <v>0</v>
      </c>
    </row>
    <row r="78" spans="1:11" s="101" customFormat="1" ht="20.100000000000001" customHeight="1" x14ac:dyDescent="0.25">
      <c r="A78" s="128" t="s">
        <v>171</v>
      </c>
      <c r="B78" s="128"/>
      <c r="C78" s="111"/>
      <c r="D78" s="123"/>
      <c r="E78" s="28">
        <v>-10</v>
      </c>
      <c r="F78" s="28"/>
      <c r="G78" s="28">
        <v>0</v>
      </c>
      <c r="H78" s="28"/>
      <c r="I78" s="132">
        <v>0</v>
      </c>
      <c r="J78" s="32"/>
      <c r="K78" s="132">
        <v>0</v>
      </c>
    </row>
    <row r="79" spans="1:11" s="101" customFormat="1" ht="20.100000000000001" customHeight="1" x14ac:dyDescent="0.25">
      <c r="A79" s="110" t="s">
        <v>157</v>
      </c>
      <c r="B79" s="110"/>
      <c r="C79" s="122"/>
      <c r="D79" s="123"/>
      <c r="E79" s="30">
        <v>-3540247</v>
      </c>
      <c r="F79" s="28"/>
      <c r="G79" s="30">
        <v>-3306027</v>
      </c>
      <c r="H79" s="28"/>
      <c r="I79" s="27">
        <v>-656435</v>
      </c>
      <c r="J79" s="32"/>
      <c r="K79" s="27">
        <v>-355560</v>
      </c>
    </row>
    <row r="80" spans="1:11" s="101" customFormat="1" ht="6" customHeight="1" x14ac:dyDescent="0.25">
      <c r="A80" s="110"/>
      <c r="B80" s="110"/>
      <c r="J80" s="114"/>
    </row>
    <row r="81" spans="1:11" s="101" customFormat="1" ht="20.100000000000001" customHeight="1" x14ac:dyDescent="0.25">
      <c r="A81" s="110" t="s">
        <v>174</v>
      </c>
      <c r="B81" s="110"/>
      <c r="C81" s="111"/>
      <c r="E81" s="27">
        <f>SUM(E73:E79)</f>
        <v>-53448257</v>
      </c>
      <c r="F81" s="26"/>
      <c r="G81" s="27">
        <f>SUM(G73:G79)</f>
        <v>-22094959</v>
      </c>
      <c r="H81" s="26"/>
      <c r="I81" s="27">
        <f>SUM(I73:I79)</f>
        <v>-6656435</v>
      </c>
      <c r="J81" s="33"/>
      <c r="K81" s="27">
        <f>SUM(K73:K79)</f>
        <v>-3355560</v>
      </c>
    </row>
    <row r="82" spans="1:11" s="101" customFormat="1" ht="20.100000000000001" customHeight="1" x14ac:dyDescent="0.25">
      <c r="A82" s="110"/>
      <c r="B82" s="110"/>
      <c r="C82" s="111"/>
      <c r="E82" s="26"/>
      <c r="F82" s="26"/>
      <c r="G82" s="26"/>
      <c r="H82" s="26"/>
      <c r="I82" s="26"/>
      <c r="J82" s="33"/>
      <c r="K82" s="26"/>
    </row>
    <row r="83" spans="1:11" s="101" customFormat="1" ht="20.100000000000001" customHeight="1" x14ac:dyDescent="0.25">
      <c r="A83" s="133" t="s">
        <v>105</v>
      </c>
      <c r="B83" s="116"/>
      <c r="C83" s="111"/>
      <c r="E83" s="26">
        <f>SUM(E81,E70,E46)</f>
        <v>-11334636</v>
      </c>
      <c r="F83" s="26"/>
      <c r="G83" s="26">
        <f>SUM(G81,G70,G46)</f>
        <v>2841116</v>
      </c>
      <c r="H83" s="26"/>
      <c r="I83" s="26">
        <f>SUM(I81,I70,I46)</f>
        <v>-2420748</v>
      </c>
      <c r="J83" s="33"/>
      <c r="K83" s="26">
        <f>SUM(K81,K70,K46)</f>
        <v>4659670</v>
      </c>
    </row>
    <row r="84" spans="1:11" s="101" customFormat="1" ht="20.100000000000001" customHeight="1" x14ac:dyDescent="0.25">
      <c r="A84" s="116" t="s">
        <v>83</v>
      </c>
      <c r="B84" s="116"/>
      <c r="C84" s="111"/>
      <c r="E84" s="27">
        <v>33440114</v>
      </c>
      <c r="F84" s="26"/>
      <c r="G84" s="27">
        <v>30598998</v>
      </c>
      <c r="H84" s="26"/>
      <c r="I84" s="27">
        <v>10481861</v>
      </c>
      <c r="J84" s="32"/>
      <c r="K84" s="27">
        <v>5822191</v>
      </c>
    </row>
    <row r="85" spans="1:11" s="101" customFormat="1" ht="6" customHeight="1" x14ac:dyDescent="0.25">
      <c r="A85" s="110"/>
      <c r="B85" s="110"/>
      <c r="C85" s="111"/>
      <c r="E85" s="5"/>
      <c r="F85" s="5"/>
      <c r="G85" s="5"/>
      <c r="H85" s="5"/>
      <c r="I85" s="5"/>
      <c r="J85" s="32"/>
      <c r="K85" s="5"/>
    </row>
    <row r="86" spans="1:11" s="101" customFormat="1" ht="20.100000000000001" customHeight="1" thickBot="1" x14ac:dyDescent="0.3">
      <c r="A86" s="133" t="s">
        <v>62</v>
      </c>
      <c r="B86" s="116"/>
      <c r="C86" s="111"/>
      <c r="E86" s="31">
        <f>SUM(E83:E85)</f>
        <v>22105478</v>
      </c>
      <c r="F86" s="26"/>
      <c r="G86" s="31">
        <f>SUM(G83:G85)</f>
        <v>33440114</v>
      </c>
      <c r="H86" s="26"/>
      <c r="I86" s="31">
        <f>SUM(I83:I85)</f>
        <v>8061113</v>
      </c>
      <c r="J86" s="33"/>
      <c r="K86" s="31">
        <f>SUM(K83:K85)</f>
        <v>10481861</v>
      </c>
    </row>
    <row r="87" spans="1:11" s="101" customFormat="1" ht="20.100000000000001" customHeight="1" thickTop="1" x14ac:dyDescent="0.25">
      <c r="A87" s="134"/>
      <c r="B87" s="135"/>
      <c r="C87" s="136"/>
      <c r="D87" s="135"/>
      <c r="E87" s="6"/>
      <c r="F87" s="137"/>
      <c r="G87" s="6"/>
      <c r="H87" s="7"/>
      <c r="I87" s="6"/>
      <c r="J87" s="34"/>
      <c r="K87" s="6"/>
    </row>
    <row r="88" spans="1:11" s="101" customFormat="1" ht="20.100000000000001" customHeight="1" x14ac:dyDescent="0.25">
      <c r="A88" s="170" t="s">
        <v>158</v>
      </c>
      <c r="B88" s="135"/>
      <c r="C88" s="136"/>
      <c r="D88" s="135"/>
      <c r="E88" s="6"/>
      <c r="F88" s="137"/>
      <c r="G88" s="6"/>
      <c r="H88" s="7"/>
      <c r="I88" s="6"/>
      <c r="J88" s="34"/>
      <c r="K88" s="6"/>
    </row>
    <row r="89" spans="1:11" s="101" customFormat="1" ht="20.100000000000001" customHeight="1" x14ac:dyDescent="0.25">
      <c r="A89" s="171" t="s">
        <v>159</v>
      </c>
      <c r="B89" s="135"/>
      <c r="C89" s="111"/>
      <c r="E89" s="5"/>
      <c r="F89" s="5"/>
      <c r="G89" s="5"/>
      <c r="H89" s="5"/>
      <c r="J89" s="32"/>
      <c r="K89" s="5"/>
    </row>
    <row r="90" spans="1:11" s="101" customFormat="1" ht="6" customHeight="1" x14ac:dyDescent="0.25">
      <c r="A90" s="110"/>
      <c r="B90" s="110"/>
      <c r="C90" s="111"/>
      <c r="E90" s="5"/>
      <c r="F90" s="5"/>
      <c r="G90" s="5"/>
      <c r="H90" s="5"/>
      <c r="I90" s="5"/>
      <c r="J90" s="32"/>
      <c r="K90" s="5"/>
    </row>
    <row r="91" spans="1:11" s="101" customFormat="1" ht="20.100000000000001" customHeight="1" x14ac:dyDescent="0.25">
      <c r="A91" s="134" t="s">
        <v>161</v>
      </c>
      <c r="B91" s="135"/>
      <c r="C91" s="136"/>
      <c r="D91" s="135"/>
      <c r="E91" s="5">
        <v>818305</v>
      </c>
      <c r="F91" s="6"/>
      <c r="G91" s="6">
        <v>2235083</v>
      </c>
      <c r="H91" s="7"/>
      <c r="I91" s="6">
        <v>8080</v>
      </c>
      <c r="J91" s="34"/>
      <c r="K91" s="124">
        <v>6980</v>
      </c>
    </row>
    <row r="92" spans="1:11" s="101" customFormat="1" ht="20.100000000000001" customHeight="1" x14ac:dyDescent="0.25">
      <c r="A92" s="134" t="s">
        <v>160</v>
      </c>
      <c r="B92" s="135"/>
      <c r="C92" s="136">
        <v>16</v>
      </c>
      <c r="D92" s="135"/>
      <c r="E92" s="6">
        <v>8972123</v>
      </c>
      <c r="F92" s="137"/>
      <c r="G92" s="6">
        <v>0</v>
      </c>
      <c r="H92" s="7"/>
      <c r="I92" s="124">
        <v>1338434</v>
      </c>
      <c r="J92" s="34"/>
      <c r="K92" s="6">
        <v>0</v>
      </c>
    </row>
    <row r="93" spans="1:11" s="101" customFormat="1" ht="20.100000000000001" customHeight="1" x14ac:dyDescent="0.25">
      <c r="A93" s="134"/>
      <c r="B93" s="135"/>
      <c r="C93" s="136"/>
      <c r="D93" s="135"/>
      <c r="E93" s="6"/>
      <c r="F93" s="137"/>
      <c r="G93" s="6"/>
      <c r="H93" s="7"/>
      <c r="I93" s="6"/>
      <c r="J93" s="34"/>
      <c r="K93" s="6"/>
    </row>
    <row r="94" spans="1:11" s="101" customFormat="1" ht="20.100000000000001" customHeight="1" x14ac:dyDescent="0.25">
      <c r="A94" s="134"/>
      <c r="B94" s="135"/>
      <c r="C94" s="136"/>
      <c r="D94" s="135"/>
      <c r="E94" s="6"/>
      <c r="F94" s="137"/>
      <c r="G94" s="6"/>
      <c r="H94" s="7"/>
      <c r="I94" s="6"/>
      <c r="J94" s="34"/>
      <c r="K94" s="6"/>
    </row>
    <row r="95" spans="1:11" s="101" customFormat="1" ht="9" customHeight="1" x14ac:dyDescent="0.25">
      <c r="A95" s="134"/>
      <c r="B95" s="135"/>
      <c r="C95" s="136"/>
      <c r="D95" s="135"/>
      <c r="E95" s="6"/>
      <c r="F95" s="137"/>
      <c r="G95" s="6"/>
      <c r="H95" s="7"/>
      <c r="I95" s="6"/>
      <c r="J95" s="34"/>
      <c r="K95" s="6"/>
    </row>
    <row r="96" spans="1:11" ht="22.35" customHeight="1" x14ac:dyDescent="0.25">
      <c r="A96" s="178" t="str">
        <f>A48</f>
        <v>หมายเหตุประกอบงบการเงินรวมและงบการเงินเฉพาะกิจการเป็นส่วนหนึ่งของงบการเงินนี้</v>
      </c>
      <c r="B96" s="178"/>
      <c r="C96" s="178"/>
      <c r="D96" s="178"/>
      <c r="E96" s="178"/>
      <c r="F96" s="178"/>
      <c r="G96" s="178"/>
      <c r="H96" s="178"/>
      <c r="I96" s="178"/>
      <c r="J96" s="100"/>
      <c r="K96" s="71"/>
    </row>
  </sheetData>
  <mergeCells count="6">
    <mergeCell ref="I5:K5"/>
    <mergeCell ref="E5:G5"/>
    <mergeCell ref="A96:I96"/>
    <mergeCell ref="A48:I48"/>
    <mergeCell ref="E53:G53"/>
    <mergeCell ref="I53:K53"/>
  </mergeCells>
  <pageMargins left="0.78740157480314965" right="0.51181102362204722" top="0.51181102362204722" bottom="0.59055118110236227" header="0.47244094488188981" footer="0.39370078740157483"/>
  <pageSetup paperSize="9" scale="83" firstPageNumber="12" fitToHeight="2" orientation="portrait" useFirstPageNumber="1" horizontalDpi="1200" verticalDpi="1200" r:id="rId1"/>
  <headerFooter>
    <oddFooter>&amp;R&amp;"Browallia New,Regular"&amp;13&amp;P</oddFooter>
  </headerFooter>
  <rowBreaks count="1" manualBreakCount="1">
    <brk id="4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A21EEDAE647D1C4D9BBDB851845D5602" ma:contentTypeVersion="13" ma:contentTypeDescription="สร้างเอกสารใหม่" ma:contentTypeScope="" ma:versionID="f8a44ed8dfd784cfb6c86e5f66618c30">
  <xsd:schema xmlns:xsd="http://www.w3.org/2001/XMLSchema" xmlns:xs="http://www.w3.org/2001/XMLSchema" xmlns:p="http://schemas.microsoft.com/office/2006/metadata/properties" xmlns:ns2="5d5cf965-3f62-4ad1-92e4-1c2131059412" xmlns:ns3="67789d9b-3734-4d72-9922-e4688abc81a9" targetNamespace="http://schemas.microsoft.com/office/2006/metadata/properties" ma:root="true" ma:fieldsID="2e3e235acac3ebbd8ba663a783537e64" ns2:_="" ns3:_="">
    <xsd:import namespace="5d5cf965-3f62-4ad1-92e4-1c2131059412"/>
    <xsd:import namespace="67789d9b-3734-4d72-9922-e4688abc81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5cf965-3f62-4ad1-92e4-1c21310594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แท็กรูป" ma:readOnly="false" ma:fieldId="{5cf76f15-5ced-4ddc-b409-7134ff3c332f}" ma:taxonomyMulti="true" ma:sspId="188dcb0a-2706-487d-81cb-3d991d125c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789d9b-3734-4d72-9922-e4688abc81a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64fd8093-1702-4a9c-be0b-1ac3e97e2c4d}" ma:internalName="TaxCatchAll" ma:showField="CatchAllData" ma:web="67789d9b-3734-4d72-9922-e4688abc81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7789d9b-3734-4d72-9922-e4688abc81a9" xsi:nil="true"/>
    <lcf76f155ced4ddcb4097134ff3c332f xmlns="5d5cf965-3f62-4ad1-92e4-1c213105941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8489803-0950-4ECF-91D1-055C3F1F5F63}"/>
</file>

<file path=customXml/itemProps2.xml><?xml version="1.0" encoding="utf-8"?>
<ds:datastoreItem xmlns:ds="http://schemas.openxmlformats.org/officeDocument/2006/customXml" ds:itemID="{11810E65-449E-480B-9A6C-A983BE97D2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8F6C68-259B-4159-A552-855C165179C7}">
  <ds:schemaRefs>
    <ds:schemaRef ds:uri="http://schemas.microsoft.com/office/2006/metadata/properties"/>
    <ds:schemaRef ds:uri="http://schemas.microsoft.com/office/infopath/2007/PartnerControls"/>
    <ds:schemaRef ds:uri="fd93b36d-5537-48b5-b844-fea38e0a546b"/>
    <ds:schemaRef ds:uri="1834651a-d860-4349-80fe-861b22882d8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6-8</vt:lpstr>
      <vt:lpstr>9</vt:lpstr>
      <vt:lpstr>10</vt:lpstr>
      <vt:lpstr>11</vt:lpstr>
      <vt:lpstr>12-13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Kwanruen C. (Kwan) - MMS</cp:lastModifiedBy>
  <cp:lastPrinted>2025-02-26T10:27:10Z</cp:lastPrinted>
  <dcterms:created xsi:type="dcterms:W3CDTF">2012-05-02T03:30:32Z</dcterms:created>
  <dcterms:modified xsi:type="dcterms:W3CDTF">2025-02-26T10:27:31Z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1033	2057</vt:lpwstr>
  </property>
  <property fmtid="{D5CDD505-2E9C-101B-9397-08002B2CF9AE}" pid="3" name="ContentTypeId">
    <vt:lpwstr>0x010100A21EEDAE647D1C4D9BBDB851845D5602</vt:lpwstr>
  </property>
  <property fmtid="{D5CDD505-2E9C-101B-9397-08002B2CF9AE}" pid="4" name="MediaServiceImageTags">
    <vt:lpwstr/>
  </property>
</Properties>
</file>